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SheetTabs="0" xWindow="14505" yWindow="-15" windowWidth="14310" windowHeight="12855" firstSheet="1" activeTab="1"/>
  </bookViews>
  <sheets>
    <sheet name="selectie" sheetId="5" state="veryHidden" r:id="rId1"/>
    <sheet name="omzettingstabel" sheetId="4" r:id="rId2"/>
  </sheets>
  <definedNames>
    <definedName name="_xlnm._FilterDatabase" localSheetId="0" hidden="1">selectie!$C$3:$M$205</definedName>
    <definedName name="_xlnm.Print_Area" localSheetId="1">omzettingstabel!$B$2:$O$47</definedName>
    <definedName name="normeringsterm">omzettingstabel!$F$4</definedName>
    <definedName name="onderhoek" localSheetId="0">selectie!$P$205</definedName>
    <definedName name="onderhoek">#REF!</definedName>
    <definedName name="schaallengte">omzettingstabel!$F$3</definedName>
    <definedName name="vaknaam">omzettingstabel!$F$2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205" i="5" l="1"/>
  <c r="Z205" i="5"/>
  <c r="Y205" i="5"/>
  <c r="X205" i="5"/>
  <c r="M205" i="5"/>
  <c r="H205" i="5"/>
  <c r="J205" i="5" s="1"/>
  <c r="G205" i="5"/>
  <c r="AA204" i="5"/>
  <c r="Z204" i="5"/>
  <c r="Y204" i="5"/>
  <c r="X204" i="5"/>
  <c r="M204" i="5"/>
  <c r="H204" i="5"/>
  <c r="J204" i="5" s="1"/>
  <c r="G204" i="5"/>
  <c r="AA203" i="5"/>
  <c r="Z203" i="5"/>
  <c r="Y203" i="5"/>
  <c r="X203" i="5"/>
  <c r="M203" i="5"/>
  <c r="H203" i="5"/>
  <c r="J203" i="5" s="1"/>
  <c r="G203" i="5"/>
  <c r="AA202" i="5"/>
  <c r="Z202" i="5"/>
  <c r="Y202" i="5"/>
  <c r="X202" i="5"/>
  <c r="M202" i="5"/>
  <c r="H202" i="5"/>
  <c r="J202" i="5" s="1"/>
  <c r="G202" i="5"/>
  <c r="AA201" i="5"/>
  <c r="Z201" i="5"/>
  <c r="Y201" i="5"/>
  <c r="X201" i="5"/>
  <c r="M201" i="5"/>
  <c r="H201" i="5"/>
  <c r="J201" i="5" s="1"/>
  <c r="G201" i="5"/>
  <c r="AA200" i="5"/>
  <c r="Z200" i="5"/>
  <c r="Y200" i="5"/>
  <c r="X200" i="5"/>
  <c r="M200" i="5"/>
  <c r="H200" i="5"/>
  <c r="J200" i="5" s="1"/>
  <c r="G200" i="5"/>
  <c r="AA199" i="5"/>
  <c r="Z199" i="5"/>
  <c r="Y199" i="5"/>
  <c r="X199" i="5"/>
  <c r="M199" i="5"/>
  <c r="H199" i="5"/>
  <c r="J199" i="5" s="1"/>
  <c r="G199" i="5"/>
  <c r="Y198" i="5"/>
  <c r="X198" i="5"/>
  <c r="M198" i="5"/>
  <c r="H198" i="5"/>
  <c r="AA198" i="5" s="1"/>
  <c r="G198" i="5"/>
  <c r="AA197" i="5"/>
  <c r="Z197" i="5"/>
  <c r="Y197" i="5"/>
  <c r="X197" i="5"/>
  <c r="M197" i="5"/>
  <c r="H197" i="5"/>
  <c r="J197" i="5" s="1"/>
  <c r="G197" i="5"/>
  <c r="AA196" i="5"/>
  <c r="Z196" i="5"/>
  <c r="Y196" i="5"/>
  <c r="X196" i="5"/>
  <c r="M196" i="5"/>
  <c r="H196" i="5"/>
  <c r="J196" i="5" s="1"/>
  <c r="G196" i="5"/>
  <c r="Y195" i="5"/>
  <c r="X195" i="5"/>
  <c r="M195" i="5"/>
  <c r="H195" i="5"/>
  <c r="AA195" i="5" s="1"/>
  <c r="G195" i="5"/>
  <c r="AA194" i="5"/>
  <c r="Z194" i="5"/>
  <c r="Y194" i="5"/>
  <c r="X194" i="5"/>
  <c r="M194" i="5"/>
  <c r="H194" i="5"/>
  <c r="J194" i="5" s="1"/>
  <c r="G194" i="5"/>
  <c r="Y193" i="5"/>
  <c r="X193" i="5"/>
  <c r="M193" i="5"/>
  <c r="H193" i="5"/>
  <c r="AA193" i="5" s="1"/>
  <c r="G193" i="5"/>
  <c r="Y192" i="5"/>
  <c r="X192" i="5"/>
  <c r="M192" i="5"/>
  <c r="H192" i="5"/>
  <c r="AA192" i="5" s="1"/>
  <c r="G192" i="5"/>
  <c r="AA191" i="5"/>
  <c r="Z191" i="5"/>
  <c r="Y191" i="5"/>
  <c r="X191" i="5"/>
  <c r="M191" i="5"/>
  <c r="H191" i="5"/>
  <c r="J191" i="5" s="1"/>
  <c r="G191" i="5"/>
  <c r="AA190" i="5"/>
  <c r="Z190" i="5"/>
  <c r="Y190" i="5"/>
  <c r="X190" i="5"/>
  <c r="M190" i="5"/>
  <c r="H190" i="5"/>
  <c r="J190" i="5" s="1"/>
  <c r="G190" i="5"/>
  <c r="AA189" i="5"/>
  <c r="Z189" i="5"/>
  <c r="Y189" i="5"/>
  <c r="X189" i="5"/>
  <c r="M189" i="5"/>
  <c r="H189" i="5"/>
  <c r="J189" i="5" s="1"/>
  <c r="G189" i="5"/>
  <c r="AA188" i="5"/>
  <c r="Z188" i="5"/>
  <c r="Y188" i="5"/>
  <c r="X188" i="5"/>
  <c r="M188" i="5"/>
  <c r="H188" i="5"/>
  <c r="J188" i="5" s="1"/>
  <c r="G188" i="5"/>
  <c r="AA187" i="5"/>
  <c r="Z187" i="5"/>
  <c r="Y187" i="5"/>
  <c r="X187" i="5"/>
  <c r="M187" i="5"/>
  <c r="H187" i="5"/>
  <c r="J187" i="5" s="1"/>
  <c r="G187" i="5"/>
  <c r="AA186" i="5"/>
  <c r="Z186" i="5"/>
  <c r="Y186" i="5"/>
  <c r="X186" i="5"/>
  <c r="M186" i="5"/>
  <c r="H186" i="5"/>
  <c r="J186" i="5" s="1"/>
  <c r="G186" i="5"/>
  <c r="AA185" i="5"/>
  <c r="Z185" i="5"/>
  <c r="Y185" i="5"/>
  <c r="X185" i="5"/>
  <c r="M185" i="5"/>
  <c r="H185" i="5"/>
  <c r="J185" i="5" s="1"/>
  <c r="G185" i="5"/>
  <c r="AA184" i="5"/>
  <c r="Z184" i="5"/>
  <c r="Y184" i="5"/>
  <c r="X184" i="5"/>
  <c r="M184" i="5"/>
  <c r="H184" i="5"/>
  <c r="J184" i="5" s="1"/>
  <c r="G184" i="5"/>
  <c r="AA183" i="5"/>
  <c r="Z183" i="5"/>
  <c r="Y183" i="5"/>
  <c r="X183" i="5"/>
  <c r="M183" i="5"/>
  <c r="H183" i="5"/>
  <c r="J183" i="5" s="1"/>
  <c r="G183" i="5"/>
  <c r="AA182" i="5"/>
  <c r="Z182" i="5"/>
  <c r="Y182" i="5"/>
  <c r="X182" i="5"/>
  <c r="M182" i="5"/>
  <c r="H182" i="5"/>
  <c r="J182" i="5" s="1"/>
  <c r="G182" i="5"/>
  <c r="AA181" i="5"/>
  <c r="Z181" i="5"/>
  <c r="Y181" i="5"/>
  <c r="X181" i="5"/>
  <c r="M181" i="5"/>
  <c r="H181" i="5"/>
  <c r="J181" i="5" s="1"/>
  <c r="G181" i="5"/>
  <c r="AA180" i="5"/>
  <c r="Z180" i="5"/>
  <c r="Y180" i="5"/>
  <c r="X180" i="5"/>
  <c r="M180" i="5"/>
  <c r="H180" i="5"/>
  <c r="J180" i="5" s="1"/>
  <c r="G180" i="5"/>
  <c r="AA179" i="5"/>
  <c r="Z179" i="5"/>
  <c r="Y179" i="5"/>
  <c r="X179" i="5"/>
  <c r="M179" i="5"/>
  <c r="H179" i="5"/>
  <c r="J179" i="5" s="1"/>
  <c r="G179" i="5"/>
  <c r="AA178" i="5"/>
  <c r="Z178" i="5"/>
  <c r="Y178" i="5"/>
  <c r="X178" i="5"/>
  <c r="M178" i="5"/>
  <c r="H178" i="5"/>
  <c r="J178" i="5" s="1"/>
  <c r="G178" i="5"/>
  <c r="AA177" i="5"/>
  <c r="Z177" i="5"/>
  <c r="Y177" i="5"/>
  <c r="X177" i="5"/>
  <c r="M177" i="5"/>
  <c r="H177" i="5"/>
  <c r="J177" i="5" s="1"/>
  <c r="G177" i="5"/>
  <c r="AA176" i="5"/>
  <c r="Z176" i="5"/>
  <c r="Y176" i="5"/>
  <c r="X176" i="5"/>
  <c r="M176" i="5"/>
  <c r="H176" i="5"/>
  <c r="J176" i="5" s="1"/>
  <c r="G176" i="5"/>
  <c r="AA175" i="5"/>
  <c r="Y175" i="5"/>
  <c r="X175" i="5"/>
  <c r="M175" i="5"/>
  <c r="H175" i="5"/>
  <c r="J175" i="5" s="1"/>
  <c r="Z175" i="5" s="1"/>
  <c r="G175" i="5"/>
  <c r="Y174" i="5"/>
  <c r="M174" i="5"/>
  <c r="H174" i="5"/>
  <c r="J174" i="5" s="1"/>
  <c r="Z174" i="5" s="1"/>
  <c r="G174" i="5"/>
  <c r="AA173" i="5"/>
  <c r="Z173" i="5"/>
  <c r="Y173" i="5"/>
  <c r="X173" i="5"/>
  <c r="M173" i="5"/>
  <c r="H173" i="5"/>
  <c r="J173" i="5" s="1"/>
  <c r="G173" i="5"/>
  <c r="AA172" i="5"/>
  <c r="Y172" i="5"/>
  <c r="X172" i="5"/>
  <c r="M172" i="5"/>
  <c r="H172" i="5"/>
  <c r="J172" i="5" s="1"/>
  <c r="Z172" i="5" s="1"/>
  <c r="G172" i="5"/>
  <c r="AA171" i="5"/>
  <c r="Z171" i="5"/>
  <c r="Y171" i="5"/>
  <c r="X171" i="5"/>
  <c r="M171" i="5"/>
  <c r="H171" i="5"/>
  <c r="J171" i="5" s="1"/>
  <c r="G171" i="5"/>
  <c r="AA170" i="5"/>
  <c r="Z170" i="5"/>
  <c r="Y170" i="5"/>
  <c r="X170" i="5"/>
  <c r="M170" i="5"/>
  <c r="H170" i="5"/>
  <c r="J170" i="5" s="1"/>
  <c r="G170" i="5"/>
  <c r="Y169" i="5"/>
  <c r="M169" i="5"/>
  <c r="H169" i="5"/>
  <c r="J169" i="5" s="1"/>
  <c r="Z169" i="5" s="1"/>
  <c r="G169" i="5"/>
  <c r="AA168" i="5"/>
  <c r="Z168" i="5"/>
  <c r="Y168" i="5"/>
  <c r="X168" i="5"/>
  <c r="M168" i="5"/>
  <c r="H168" i="5"/>
  <c r="J168" i="5" s="1"/>
  <c r="G168" i="5"/>
  <c r="AA167" i="5"/>
  <c r="Z167" i="5"/>
  <c r="Y167" i="5"/>
  <c r="X167" i="5"/>
  <c r="M167" i="5"/>
  <c r="H167" i="5"/>
  <c r="J167" i="5" s="1"/>
  <c r="G167" i="5"/>
  <c r="AA166" i="5"/>
  <c r="Z166" i="5"/>
  <c r="Y166" i="5"/>
  <c r="X166" i="5"/>
  <c r="M166" i="5"/>
  <c r="H166" i="5"/>
  <c r="J166" i="5" s="1"/>
  <c r="G166" i="5"/>
  <c r="AA165" i="5"/>
  <c r="Z165" i="5"/>
  <c r="Y165" i="5"/>
  <c r="X165" i="5"/>
  <c r="M165" i="5"/>
  <c r="H165" i="5"/>
  <c r="J165" i="5" s="1"/>
  <c r="G165" i="5"/>
  <c r="AA164" i="5"/>
  <c r="Z164" i="5"/>
  <c r="Y164" i="5"/>
  <c r="X164" i="5"/>
  <c r="M164" i="5"/>
  <c r="H164" i="5"/>
  <c r="J164" i="5" s="1"/>
  <c r="G164" i="5"/>
  <c r="AA163" i="5"/>
  <c r="Z163" i="5"/>
  <c r="Y163" i="5"/>
  <c r="X163" i="5"/>
  <c r="M163" i="5"/>
  <c r="H163" i="5"/>
  <c r="J163" i="5" s="1"/>
  <c r="G163" i="5"/>
  <c r="AA162" i="5"/>
  <c r="Z162" i="5"/>
  <c r="Y162" i="5"/>
  <c r="X162" i="5"/>
  <c r="M162" i="5"/>
  <c r="H162" i="5"/>
  <c r="J162" i="5" s="1"/>
  <c r="G162" i="5"/>
  <c r="AA161" i="5"/>
  <c r="Z161" i="5"/>
  <c r="Y161" i="5"/>
  <c r="X161" i="5"/>
  <c r="M161" i="5"/>
  <c r="H161" i="5"/>
  <c r="J161" i="5" s="1"/>
  <c r="G161" i="5"/>
  <c r="AA160" i="5"/>
  <c r="Z160" i="5"/>
  <c r="Y160" i="5"/>
  <c r="X160" i="5"/>
  <c r="M160" i="5"/>
  <c r="H160" i="5"/>
  <c r="J160" i="5" s="1"/>
  <c r="G160" i="5"/>
  <c r="AA159" i="5"/>
  <c r="Z159" i="5"/>
  <c r="Y159" i="5"/>
  <c r="X159" i="5"/>
  <c r="M159" i="5"/>
  <c r="H159" i="5"/>
  <c r="J159" i="5" s="1"/>
  <c r="G159" i="5"/>
  <c r="AA158" i="5"/>
  <c r="Z158" i="5"/>
  <c r="Y158" i="5"/>
  <c r="X158" i="5"/>
  <c r="M158" i="5"/>
  <c r="H158" i="5"/>
  <c r="J158" i="5" s="1"/>
  <c r="G158" i="5"/>
  <c r="AA157" i="5"/>
  <c r="Z157" i="5"/>
  <c r="Y157" i="5"/>
  <c r="X157" i="5"/>
  <c r="M157" i="5"/>
  <c r="H157" i="5"/>
  <c r="J157" i="5" s="1"/>
  <c r="G157" i="5"/>
  <c r="AA156" i="5"/>
  <c r="Z156" i="5"/>
  <c r="Y156" i="5"/>
  <c r="X156" i="5"/>
  <c r="M156" i="5"/>
  <c r="H156" i="5"/>
  <c r="J156" i="5" s="1"/>
  <c r="G156" i="5"/>
  <c r="AA155" i="5"/>
  <c r="Z155" i="5"/>
  <c r="Y155" i="5"/>
  <c r="X155" i="5"/>
  <c r="M155" i="5"/>
  <c r="H155" i="5"/>
  <c r="J155" i="5" s="1"/>
  <c r="G155" i="5"/>
  <c r="AA154" i="5"/>
  <c r="Z154" i="5"/>
  <c r="Y154" i="5"/>
  <c r="X154" i="5"/>
  <c r="M154" i="5"/>
  <c r="H154" i="5"/>
  <c r="J154" i="5" s="1"/>
  <c r="G154" i="5"/>
  <c r="Y153" i="5"/>
  <c r="X153" i="5"/>
  <c r="M153" i="5"/>
  <c r="H153" i="5"/>
  <c r="J153" i="5" s="1"/>
  <c r="Z153" i="5" s="1"/>
  <c r="G153" i="5"/>
  <c r="Y152" i="5"/>
  <c r="X152" i="5"/>
  <c r="M152" i="5"/>
  <c r="H152" i="5"/>
  <c r="J152" i="5" s="1"/>
  <c r="Z152" i="5" s="1"/>
  <c r="G152" i="5"/>
  <c r="AA151" i="5"/>
  <c r="Z151" i="5"/>
  <c r="Y151" i="5"/>
  <c r="X151" i="5"/>
  <c r="M151" i="5"/>
  <c r="H151" i="5"/>
  <c r="J151" i="5" s="1"/>
  <c r="G151" i="5"/>
  <c r="Y150" i="5"/>
  <c r="X150" i="5"/>
  <c r="M150" i="5"/>
  <c r="H150" i="5"/>
  <c r="J150" i="5" s="1"/>
  <c r="Z150" i="5" s="1"/>
  <c r="G150" i="5"/>
  <c r="AA149" i="5"/>
  <c r="Z149" i="5"/>
  <c r="Y149" i="5"/>
  <c r="X149" i="5"/>
  <c r="M149" i="5"/>
  <c r="H149" i="5"/>
  <c r="J149" i="5" s="1"/>
  <c r="G149" i="5"/>
  <c r="AA148" i="5"/>
  <c r="Z148" i="5"/>
  <c r="Y148" i="5"/>
  <c r="X148" i="5"/>
  <c r="M148" i="5"/>
  <c r="H148" i="5"/>
  <c r="J148" i="5" s="1"/>
  <c r="G148" i="5"/>
  <c r="Y147" i="5"/>
  <c r="M147" i="5"/>
  <c r="H147" i="5"/>
  <c r="J147" i="5" s="1"/>
  <c r="Z147" i="5" s="1"/>
  <c r="G147" i="5"/>
  <c r="AA146" i="5"/>
  <c r="Z146" i="5"/>
  <c r="Y146" i="5"/>
  <c r="X146" i="5"/>
  <c r="M146" i="5"/>
  <c r="H146" i="5"/>
  <c r="J146" i="5" s="1"/>
  <c r="G146" i="5"/>
  <c r="AA145" i="5"/>
  <c r="Z145" i="5"/>
  <c r="Y145" i="5"/>
  <c r="X145" i="5"/>
  <c r="M145" i="5"/>
  <c r="H145" i="5"/>
  <c r="J145" i="5" s="1"/>
  <c r="G145" i="5"/>
  <c r="AA144" i="5"/>
  <c r="Z144" i="5"/>
  <c r="Y144" i="5"/>
  <c r="X144" i="5"/>
  <c r="M144" i="5"/>
  <c r="H144" i="5"/>
  <c r="J144" i="5" s="1"/>
  <c r="G144" i="5"/>
  <c r="AA143" i="5"/>
  <c r="Z143" i="5"/>
  <c r="Y143" i="5"/>
  <c r="X143" i="5"/>
  <c r="M143" i="5"/>
  <c r="H143" i="5"/>
  <c r="J143" i="5" s="1"/>
  <c r="G143" i="5"/>
  <c r="AA142" i="5"/>
  <c r="Z142" i="5"/>
  <c r="Y142" i="5"/>
  <c r="X142" i="5"/>
  <c r="M142" i="5"/>
  <c r="H142" i="5"/>
  <c r="J142" i="5" s="1"/>
  <c r="G142" i="5"/>
  <c r="AA141" i="5"/>
  <c r="Z141" i="5"/>
  <c r="Y141" i="5"/>
  <c r="X141" i="5"/>
  <c r="M141" i="5"/>
  <c r="H141" i="5"/>
  <c r="J141" i="5" s="1"/>
  <c r="G141" i="5"/>
  <c r="AA140" i="5"/>
  <c r="Z140" i="5"/>
  <c r="Y140" i="5"/>
  <c r="X140" i="5"/>
  <c r="M140" i="5"/>
  <c r="H140" i="5"/>
  <c r="J140" i="5" s="1"/>
  <c r="G140" i="5"/>
  <c r="AA139" i="5"/>
  <c r="Z139" i="5"/>
  <c r="Y139" i="5"/>
  <c r="X139" i="5"/>
  <c r="M139" i="5"/>
  <c r="H139" i="5"/>
  <c r="J139" i="5" s="1"/>
  <c r="G139" i="5"/>
  <c r="AA138" i="5"/>
  <c r="Z138" i="5"/>
  <c r="Y138" i="5"/>
  <c r="X138" i="5"/>
  <c r="M138" i="5"/>
  <c r="H138" i="5"/>
  <c r="J138" i="5" s="1"/>
  <c r="G138" i="5"/>
  <c r="AA137" i="5"/>
  <c r="Z137" i="5"/>
  <c r="Y137" i="5"/>
  <c r="X137" i="5"/>
  <c r="M137" i="5"/>
  <c r="H137" i="5"/>
  <c r="J137" i="5" s="1"/>
  <c r="G137" i="5"/>
  <c r="AA136" i="5"/>
  <c r="Z136" i="5"/>
  <c r="Y136" i="5"/>
  <c r="X136" i="5"/>
  <c r="M136" i="5"/>
  <c r="H136" i="5"/>
  <c r="J136" i="5" s="1"/>
  <c r="G136" i="5"/>
  <c r="AA135" i="5"/>
  <c r="Z135" i="5"/>
  <c r="Y135" i="5"/>
  <c r="X135" i="5"/>
  <c r="M135" i="5"/>
  <c r="H135" i="5"/>
  <c r="J135" i="5" s="1"/>
  <c r="G135" i="5"/>
  <c r="AA134" i="5"/>
  <c r="Z134" i="5"/>
  <c r="Y134" i="5"/>
  <c r="X134" i="5"/>
  <c r="M134" i="5"/>
  <c r="H134" i="5"/>
  <c r="J134" i="5" s="1"/>
  <c r="G134" i="5"/>
  <c r="AA133" i="5"/>
  <c r="Z133" i="5"/>
  <c r="Y133" i="5"/>
  <c r="X133" i="5"/>
  <c r="M133" i="5"/>
  <c r="H133" i="5"/>
  <c r="J133" i="5" s="1"/>
  <c r="G133" i="5"/>
  <c r="AA132" i="5"/>
  <c r="Z132" i="5"/>
  <c r="Y132" i="5"/>
  <c r="X132" i="5"/>
  <c r="M132" i="5"/>
  <c r="H132" i="5"/>
  <c r="J132" i="5" s="1"/>
  <c r="G132" i="5"/>
  <c r="AA131" i="5"/>
  <c r="Z131" i="5"/>
  <c r="Y131" i="5"/>
  <c r="X131" i="5"/>
  <c r="M131" i="5"/>
  <c r="H131" i="5"/>
  <c r="J131" i="5" s="1"/>
  <c r="G131" i="5"/>
  <c r="AA130" i="5"/>
  <c r="Z130" i="5"/>
  <c r="Y130" i="5"/>
  <c r="X130" i="5"/>
  <c r="M130" i="5"/>
  <c r="H130" i="5"/>
  <c r="J130" i="5" s="1"/>
  <c r="G130" i="5"/>
  <c r="AA129" i="5"/>
  <c r="Z129" i="5"/>
  <c r="Y129" i="5"/>
  <c r="X129" i="5"/>
  <c r="M129" i="5"/>
  <c r="H129" i="5"/>
  <c r="J129" i="5" s="1"/>
  <c r="G129" i="5"/>
  <c r="AA128" i="5"/>
  <c r="Z128" i="5"/>
  <c r="Y128" i="5"/>
  <c r="X128" i="5"/>
  <c r="M128" i="5"/>
  <c r="H128" i="5"/>
  <c r="J128" i="5" s="1"/>
  <c r="G128" i="5"/>
  <c r="AA127" i="5"/>
  <c r="Z127" i="5"/>
  <c r="Y127" i="5"/>
  <c r="X127" i="5"/>
  <c r="M127" i="5"/>
  <c r="H127" i="5"/>
  <c r="J127" i="5" s="1"/>
  <c r="G127" i="5"/>
  <c r="AA126" i="5"/>
  <c r="Z126" i="5"/>
  <c r="Y126" i="5"/>
  <c r="X126" i="5"/>
  <c r="M126" i="5"/>
  <c r="H126" i="5"/>
  <c r="J126" i="5" s="1"/>
  <c r="G126" i="5"/>
  <c r="AA125" i="5"/>
  <c r="Z125" i="5"/>
  <c r="Y125" i="5"/>
  <c r="X125" i="5"/>
  <c r="M125" i="5"/>
  <c r="H125" i="5"/>
  <c r="J125" i="5" s="1"/>
  <c r="G125" i="5"/>
  <c r="AA124" i="5"/>
  <c r="Z124" i="5"/>
  <c r="Y124" i="5"/>
  <c r="X124" i="5"/>
  <c r="M124" i="5"/>
  <c r="H124" i="5"/>
  <c r="J124" i="5" s="1"/>
  <c r="G124" i="5"/>
  <c r="AA123" i="5"/>
  <c r="Z123" i="5"/>
  <c r="Y123" i="5"/>
  <c r="X123" i="5"/>
  <c r="M123" i="5"/>
  <c r="H123" i="5"/>
  <c r="J123" i="5" s="1"/>
  <c r="G123" i="5"/>
  <c r="AA122" i="5"/>
  <c r="Z122" i="5"/>
  <c r="Y122" i="5"/>
  <c r="X122" i="5"/>
  <c r="M122" i="5"/>
  <c r="H122" i="5"/>
  <c r="J122" i="5" s="1"/>
  <c r="G122" i="5"/>
  <c r="AA121" i="5"/>
  <c r="Z121" i="5"/>
  <c r="Y121" i="5"/>
  <c r="X121" i="5"/>
  <c r="M121" i="5"/>
  <c r="H121" i="5"/>
  <c r="J121" i="5" s="1"/>
  <c r="G121" i="5"/>
  <c r="AA120" i="5"/>
  <c r="Z120" i="5"/>
  <c r="Y120" i="5"/>
  <c r="X120" i="5"/>
  <c r="M120" i="5"/>
  <c r="H120" i="5"/>
  <c r="J120" i="5" s="1"/>
  <c r="G120" i="5"/>
  <c r="AA119" i="5"/>
  <c r="Z119" i="5"/>
  <c r="Y119" i="5"/>
  <c r="X119" i="5"/>
  <c r="M119" i="5"/>
  <c r="H119" i="5"/>
  <c r="J119" i="5" s="1"/>
  <c r="G119" i="5"/>
  <c r="AA118" i="5"/>
  <c r="Z118" i="5"/>
  <c r="Y118" i="5"/>
  <c r="X118" i="5"/>
  <c r="M118" i="5"/>
  <c r="H118" i="5"/>
  <c r="J118" i="5" s="1"/>
  <c r="G118" i="5"/>
  <c r="AA117" i="5"/>
  <c r="Z117" i="5"/>
  <c r="Y117" i="5"/>
  <c r="X117" i="5"/>
  <c r="M117" i="5"/>
  <c r="H117" i="5"/>
  <c r="J117" i="5" s="1"/>
  <c r="G117" i="5"/>
  <c r="AA116" i="5"/>
  <c r="Z116" i="5"/>
  <c r="Y116" i="5"/>
  <c r="X116" i="5"/>
  <c r="M116" i="5"/>
  <c r="H116" i="5"/>
  <c r="J116" i="5" s="1"/>
  <c r="G116" i="5"/>
  <c r="AA115" i="5"/>
  <c r="Z115" i="5"/>
  <c r="Y115" i="5"/>
  <c r="X115" i="5"/>
  <c r="M115" i="5"/>
  <c r="H115" i="5"/>
  <c r="J115" i="5" s="1"/>
  <c r="G115" i="5"/>
  <c r="AA114" i="5"/>
  <c r="Z114" i="5"/>
  <c r="Y114" i="5"/>
  <c r="X114" i="5"/>
  <c r="M114" i="5"/>
  <c r="H114" i="5"/>
  <c r="J114" i="5" s="1"/>
  <c r="G114" i="5"/>
  <c r="AA113" i="5"/>
  <c r="Z113" i="5"/>
  <c r="Y113" i="5"/>
  <c r="X113" i="5"/>
  <c r="M113" i="5"/>
  <c r="H113" i="5"/>
  <c r="J113" i="5" s="1"/>
  <c r="G113" i="5"/>
  <c r="AA112" i="5"/>
  <c r="Z112" i="5"/>
  <c r="Y112" i="5"/>
  <c r="X112" i="5"/>
  <c r="M112" i="5"/>
  <c r="H112" i="5"/>
  <c r="J112" i="5" s="1"/>
  <c r="G112" i="5"/>
  <c r="AA111" i="5"/>
  <c r="Z111" i="5"/>
  <c r="Y111" i="5"/>
  <c r="X111" i="5"/>
  <c r="M111" i="5"/>
  <c r="H111" i="5"/>
  <c r="J111" i="5" s="1"/>
  <c r="G111" i="5"/>
  <c r="AA110" i="5"/>
  <c r="Z110" i="5"/>
  <c r="Y110" i="5"/>
  <c r="X110" i="5"/>
  <c r="M110" i="5"/>
  <c r="H110" i="5"/>
  <c r="J110" i="5" s="1"/>
  <c r="G110" i="5"/>
  <c r="AA109" i="5"/>
  <c r="Z109" i="5"/>
  <c r="Y109" i="5"/>
  <c r="X109" i="5"/>
  <c r="M109" i="5"/>
  <c r="H109" i="5"/>
  <c r="J109" i="5" s="1"/>
  <c r="G109" i="5"/>
  <c r="AA108" i="5"/>
  <c r="Z108" i="5"/>
  <c r="Y108" i="5"/>
  <c r="X108" i="5"/>
  <c r="M108" i="5"/>
  <c r="H108" i="5"/>
  <c r="J108" i="5" s="1"/>
  <c r="G108" i="5"/>
  <c r="AA107" i="5"/>
  <c r="Z107" i="5"/>
  <c r="Y107" i="5"/>
  <c r="X107" i="5"/>
  <c r="M107" i="5"/>
  <c r="H107" i="5"/>
  <c r="J107" i="5" s="1"/>
  <c r="G107" i="5"/>
  <c r="AA106" i="5"/>
  <c r="Z106" i="5"/>
  <c r="Y106" i="5"/>
  <c r="X106" i="5"/>
  <c r="M106" i="5"/>
  <c r="H106" i="5"/>
  <c r="J106" i="5" s="1"/>
  <c r="G106" i="5"/>
  <c r="AA105" i="5"/>
  <c r="Z105" i="5"/>
  <c r="Y105" i="5"/>
  <c r="X105" i="5"/>
  <c r="M105" i="5"/>
  <c r="H105" i="5"/>
  <c r="J105" i="5" s="1"/>
  <c r="G105" i="5"/>
  <c r="AA104" i="5"/>
  <c r="Z104" i="5"/>
  <c r="Y104" i="5"/>
  <c r="X104" i="5"/>
  <c r="M104" i="5"/>
  <c r="H104" i="5"/>
  <c r="J104" i="5" s="1"/>
  <c r="G104" i="5"/>
  <c r="AA103" i="5"/>
  <c r="Z103" i="5"/>
  <c r="Y103" i="5"/>
  <c r="X103" i="5"/>
  <c r="M103" i="5"/>
  <c r="H103" i="5"/>
  <c r="J103" i="5" s="1"/>
  <c r="G103" i="5"/>
  <c r="AA102" i="5"/>
  <c r="Z102" i="5"/>
  <c r="Y102" i="5"/>
  <c r="X102" i="5"/>
  <c r="M102" i="5"/>
  <c r="H102" i="5"/>
  <c r="J102" i="5" s="1"/>
  <c r="G102" i="5"/>
  <c r="AA101" i="5"/>
  <c r="Z101" i="5"/>
  <c r="Y101" i="5"/>
  <c r="X101" i="5"/>
  <c r="M101" i="5"/>
  <c r="H101" i="5"/>
  <c r="J101" i="5" s="1"/>
  <c r="G101" i="5"/>
  <c r="AA100" i="5"/>
  <c r="Z100" i="5"/>
  <c r="Y100" i="5"/>
  <c r="X100" i="5"/>
  <c r="M100" i="5"/>
  <c r="H100" i="5"/>
  <c r="J100" i="5" s="1"/>
  <c r="G100" i="5"/>
  <c r="AA99" i="5"/>
  <c r="Z99" i="5"/>
  <c r="Y99" i="5"/>
  <c r="X99" i="5"/>
  <c r="M99" i="5"/>
  <c r="H99" i="5"/>
  <c r="J99" i="5" s="1"/>
  <c r="G99" i="5"/>
  <c r="AA98" i="5"/>
  <c r="Z98" i="5"/>
  <c r="Y98" i="5"/>
  <c r="X98" i="5"/>
  <c r="M98" i="5"/>
  <c r="H98" i="5"/>
  <c r="J98" i="5" s="1"/>
  <c r="G98" i="5"/>
  <c r="AA97" i="5"/>
  <c r="Z97" i="5"/>
  <c r="Y97" i="5"/>
  <c r="X97" i="5"/>
  <c r="M97" i="5"/>
  <c r="H97" i="5"/>
  <c r="J97" i="5" s="1"/>
  <c r="G97" i="5"/>
  <c r="AA96" i="5"/>
  <c r="Z96" i="5"/>
  <c r="Y96" i="5"/>
  <c r="X96" i="5"/>
  <c r="M96" i="5"/>
  <c r="H96" i="5"/>
  <c r="J96" i="5" s="1"/>
  <c r="G96" i="5"/>
  <c r="AA95" i="5"/>
  <c r="Z95" i="5"/>
  <c r="Y95" i="5"/>
  <c r="X95" i="5"/>
  <c r="M95" i="5"/>
  <c r="H95" i="5"/>
  <c r="J95" i="5" s="1"/>
  <c r="G95" i="5"/>
  <c r="AA94" i="5"/>
  <c r="Z94" i="5"/>
  <c r="Y94" i="5"/>
  <c r="X94" i="5"/>
  <c r="M94" i="5"/>
  <c r="H94" i="5"/>
  <c r="J94" i="5" s="1"/>
  <c r="G94" i="5"/>
  <c r="AA93" i="5"/>
  <c r="Z93" i="5"/>
  <c r="Y93" i="5"/>
  <c r="X93" i="5"/>
  <c r="M93" i="5"/>
  <c r="H93" i="5"/>
  <c r="J93" i="5" s="1"/>
  <c r="G93" i="5"/>
  <c r="AA92" i="5"/>
  <c r="Z92" i="5"/>
  <c r="Y92" i="5"/>
  <c r="X92" i="5"/>
  <c r="M92" i="5"/>
  <c r="H92" i="5"/>
  <c r="J92" i="5" s="1"/>
  <c r="G92" i="5"/>
  <c r="AA91" i="5"/>
  <c r="Z91" i="5"/>
  <c r="Y91" i="5"/>
  <c r="X91" i="5"/>
  <c r="M91" i="5"/>
  <c r="H91" i="5"/>
  <c r="J91" i="5" s="1"/>
  <c r="G91" i="5"/>
  <c r="AA90" i="5"/>
  <c r="Z90" i="5"/>
  <c r="Y90" i="5"/>
  <c r="X90" i="5"/>
  <c r="M90" i="5"/>
  <c r="H90" i="5"/>
  <c r="J90" i="5" s="1"/>
  <c r="G90" i="5"/>
  <c r="AA89" i="5"/>
  <c r="Z89" i="5"/>
  <c r="Y89" i="5"/>
  <c r="X89" i="5"/>
  <c r="M89" i="5"/>
  <c r="H89" i="5"/>
  <c r="J89" i="5" s="1"/>
  <c r="G89" i="5"/>
  <c r="AA88" i="5"/>
  <c r="Z88" i="5"/>
  <c r="Y88" i="5"/>
  <c r="X88" i="5"/>
  <c r="M88" i="5"/>
  <c r="H88" i="5"/>
  <c r="J88" i="5" s="1"/>
  <c r="G88" i="5"/>
  <c r="AA87" i="5"/>
  <c r="Z87" i="5"/>
  <c r="Y87" i="5"/>
  <c r="X87" i="5"/>
  <c r="M87" i="5"/>
  <c r="H87" i="5"/>
  <c r="J87" i="5" s="1"/>
  <c r="G87" i="5"/>
  <c r="AA86" i="5"/>
  <c r="Z86" i="5"/>
  <c r="Y86" i="5"/>
  <c r="X86" i="5"/>
  <c r="M86" i="5"/>
  <c r="H86" i="5"/>
  <c r="J86" i="5" s="1"/>
  <c r="G86" i="5"/>
  <c r="AA85" i="5"/>
  <c r="Z85" i="5"/>
  <c r="Y85" i="5"/>
  <c r="X85" i="5"/>
  <c r="M85" i="5"/>
  <c r="H85" i="5"/>
  <c r="J85" i="5" s="1"/>
  <c r="G85" i="5"/>
  <c r="AA84" i="5"/>
  <c r="Z84" i="5"/>
  <c r="Y84" i="5"/>
  <c r="X84" i="5"/>
  <c r="M84" i="5"/>
  <c r="H84" i="5"/>
  <c r="J84" i="5" s="1"/>
  <c r="G84" i="5"/>
  <c r="AA83" i="5"/>
  <c r="Z83" i="5"/>
  <c r="Y83" i="5"/>
  <c r="X83" i="5"/>
  <c r="M83" i="5"/>
  <c r="H83" i="5"/>
  <c r="J83" i="5" s="1"/>
  <c r="G83" i="5"/>
  <c r="AA82" i="5"/>
  <c r="Z82" i="5"/>
  <c r="Y82" i="5"/>
  <c r="X82" i="5"/>
  <c r="M82" i="5"/>
  <c r="H82" i="5"/>
  <c r="J82" i="5" s="1"/>
  <c r="G82" i="5"/>
  <c r="AA81" i="5"/>
  <c r="Z81" i="5"/>
  <c r="Y81" i="5"/>
  <c r="X81" i="5"/>
  <c r="M81" i="5"/>
  <c r="H81" i="5"/>
  <c r="J81" i="5" s="1"/>
  <c r="G81" i="5"/>
  <c r="AA80" i="5"/>
  <c r="Z80" i="5"/>
  <c r="Y80" i="5"/>
  <c r="X80" i="5"/>
  <c r="M80" i="5"/>
  <c r="H80" i="5"/>
  <c r="J80" i="5" s="1"/>
  <c r="G80" i="5"/>
  <c r="AA79" i="5"/>
  <c r="Z79" i="5"/>
  <c r="Y79" i="5"/>
  <c r="X79" i="5"/>
  <c r="M79" i="5"/>
  <c r="H79" i="5"/>
  <c r="J79" i="5" s="1"/>
  <c r="G79" i="5"/>
  <c r="AA78" i="5"/>
  <c r="Z78" i="5"/>
  <c r="Y78" i="5"/>
  <c r="X78" i="5"/>
  <c r="M78" i="5"/>
  <c r="H78" i="5"/>
  <c r="J78" i="5" s="1"/>
  <c r="G78" i="5"/>
  <c r="AA77" i="5"/>
  <c r="Z77" i="5"/>
  <c r="Y77" i="5"/>
  <c r="X77" i="5"/>
  <c r="M77" i="5"/>
  <c r="H77" i="5"/>
  <c r="J77" i="5" s="1"/>
  <c r="G77" i="5"/>
  <c r="AA76" i="5"/>
  <c r="Z76" i="5"/>
  <c r="Y76" i="5"/>
  <c r="X76" i="5"/>
  <c r="M76" i="5"/>
  <c r="H76" i="5"/>
  <c r="J76" i="5" s="1"/>
  <c r="G76" i="5"/>
  <c r="AA75" i="5"/>
  <c r="Z75" i="5"/>
  <c r="Y75" i="5"/>
  <c r="X75" i="5"/>
  <c r="M75" i="5"/>
  <c r="H75" i="5"/>
  <c r="J75" i="5" s="1"/>
  <c r="G75" i="5"/>
  <c r="AA74" i="5"/>
  <c r="Z74" i="5"/>
  <c r="Y74" i="5"/>
  <c r="X74" i="5"/>
  <c r="M74" i="5"/>
  <c r="H74" i="5"/>
  <c r="J74" i="5" s="1"/>
  <c r="G74" i="5"/>
  <c r="AA73" i="5"/>
  <c r="Z73" i="5"/>
  <c r="Y73" i="5"/>
  <c r="X73" i="5"/>
  <c r="M73" i="5"/>
  <c r="H73" i="5"/>
  <c r="J73" i="5" s="1"/>
  <c r="G73" i="5"/>
  <c r="AA72" i="5"/>
  <c r="Z72" i="5"/>
  <c r="Y72" i="5"/>
  <c r="X72" i="5"/>
  <c r="M72" i="5"/>
  <c r="H72" i="5"/>
  <c r="J72" i="5" s="1"/>
  <c r="G72" i="5"/>
  <c r="AA71" i="5"/>
  <c r="Z71" i="5"/>
  <c r="Y71" i="5"/>
  <c r="X71" i="5"/>
  <c r="M71" i="5"/>
  <c r="H71" i="5"/>
  <c r="J71" i="5" s="1"/>
  <c r="G71" i="5"/>
  <c r="AA70" i="5"/>
  <c r="Z70" i="5"/>
  <c r="Y70" i="5"/>
  <c r="X70" i="5"/>
  <c r="M70" i="5"/>
  <c r="H70" i="5"/>
  <c r="J70" i="5" s="1"/>
  <c r="G70" i="5"/>
  <c r="AA69" i="5"/>
  <c r="Z69" i="5"/>
  <c r="Y69" i="5"/>
  <c r="X69" i="5"/>
  <c r="M69" i="5"/>
  <c r="H69" i="5"/>
  <c r="J69" i="5" s="1"/>
  <c r="G69" i="5"/>
  <c r="AA68" i="5"/>
  <c r="Z68" i="5"/>
  <c r="Y68" i="5"/>
  <c r="X68" i="5"/>
  <c r="M68" i="5"/>
  <c r="H68" i="5"/>
  <c r="J68" i="5" s="1"/>
  <c r="G68" i="5"/>
  <c r="AA67" i="5"/>
  <c r="Z67" i="5"/>
  <c r="Y67" i="5"/>
  <c r="X67" i="5"/>
  <c r="M67" i="5"/>
  <c r="H67" i="5"/>
  <c r="J67" i="5" s="1"/>
  <c r="G67" i="5"/>
  <c r="AA66" i="5"/>
  <c r="Z66" i="5"/>
  <c r="Y66" i="5"/>
  <c r="X66" i="5"/>
  <c r="M66" i="5"/>
  <c r="H66" i="5"/>
  <c r="J66" i="5" s="1"/>
  <c r="G66" i="5"/>
  <c r="AA65" i="5"/>
  <c r="Z65" i="5"/>
  <c r="Y65" i="5"/>
  <c r="X65" i="5"/>
  <c r="M65" i="5"/>
  <c r="H65" i="5"/>
  <c r="J65" i="5" s="1"/>
  <c r="G65" i="5"/>
  <c r="AA64" i="5"/>
  <c r="Z64" i="5"/>
  <c r="Y64" i="5"/>
  <c r="X64" i="5"/>
  <c r="M64" i="5"/>
  <c r="H64" i="5"/>
  <c r="J64" i="5" s="1"/>
  <c r="G64" i="5"/>
  <c r="AA63" i="5"/>
  <c r="Z63" i="5"/>
  <c r="Y63" i="5"/>
  <c r="X63" i="5"/>
  <c r="M63" i="5"/>
  <c r="H63" i="5"/>
  <c r="J63" i="5" s="1"/>
  <c r="G63" i="5"/>
  <c r="AA62" i="5"/>
  <c r="Z62" i="5"/>
  <c r="Y62" i="5"/>
  <c r="X62" i="5"/>
  <c r="M62" i="5"/>
  <c r="H62" i="5"/>
  <c r="J62" i="5" s="1"/>
  <c r="G62" i="5"/>
  <c r="AA61" i="5"/>
  <c r="Z61" i="5"/>
  <c r="Y61" i="5"/>
  <c r="X61" i="5"/>
  <c r="M61" i="5"/>
  <c r="H61" i="5"/>
  <c r="J61" i="5" s="1"/>
  <c r="G61" i="5"/>
  <c r="AA60" i="5"/>
  <c r="Z60" i="5"/>
  <c r="Y60" i="5"/>
  <c r="X60" i="5"/>
  <c r="M60" i="5"/>
  <c r="H60" i="5"/>
  <c r="J60" i="5" s="1"/>
  <c r="G60" i="5"/>
  <c r="AA59" i="5"/>
  <c r="Z59" i="5"/>
  <c r="Y59" i="5"/>
  <c r="X59" i="5"/>
  <c r="M59" i="5"/>
  <c r="H59" i="5"/>
  <c r="J59" i="5" s="1"/>
  <c r="G59" i="5"/>
  <c r="AA58" i="5"/>
  <c r="Z58" i="5"/>
  <c r="Y58" i="5"/>
  <c r="X58" i="5"/>
  <c r="M58" i="5"/>
  <c r="H58" i="5"/>
  <c r="J58" i="5" s="1"/>
  <c r="G58" i="5"/>
  <c r="AA57" i="5"/>
  <c r="Z57" i="5"/>
  <c r="Y57" i="5"/>
  <c r="X57" i="5"/>
  <c r="M57" i="5"/>
  <c r="H57" i="5"/>
  <c r="J57" i="5" s="1"/>
  <c r="G57" i="5"/>
  <c r="AA56" i="5"/>
  <c r="Z56" i="5"/>
  <c r="Y56" i="5"/>
  <c r="X56" i="5"/>
  <c r="M56" i="5"/>
  <c r="H56" i="5"/>
  <c r="J56" i="5" s="1"/>
  <c r="G56" i="5"/>
  <c r="AA55" i="5"/>
  <c r="Z55" i="5"/>
  <c r="Y55" i="5"/>
  <c r="X55" i="5"/>
  <c r="M55" i="5"/>
  <c r="H55" i="5"/>
  <c r="J55" i="5" s="1"/>
  <c r="G55" i="5"/>
  <c r="AA54" i="5"/>
  <c r="Z54" i="5"/>
  <c r="Y54" i="5"/>
  <c r="X54" i="5"/>
  <c r="M54" i="5"/>
  <c r="H54" i="5"/>
  <c r="J54" i="5" s="1"/>
  <c r="G54" i="5"/>
  <c r="AA53" i="5"/>
  <c r="Z53" i="5"/>
  <c r="Y53" i="5"/>
  <c r="X53" i="5"/>
  <c r="M53" i="5"/>
  <c r="H53" i="5"/>
  <c r="J53" i="5" s="1"/>
  <c r="G53" i="5"/>
  <c r="AA52" i="5"/>
  <c r="Z52" i="5"/>
  <c r="Y52" i="5"/>
  <c r="X52" i="5"/>
  <c r="M52" i="5"/>
  <c r="H52" i="5"/>
  <c r="J52" i="5" s="1"/>
  <c r="G52" i="5"/>
  <c r="AA51" i="5"/>
  <c r="Z51" i="5"/>
  <c r="Y51" i="5"/>
  <c r="X51" i="5"/>
  <c r="M51" i="5"/>
  <c r="H51" i="5"/>
  <c r="J51" i="5" s="1"/>
  <c r="G51" i="5"/>
  <c r="AA50" i="5"/>
  <c r="Z50" i="5"/>
  <c r="Y50" i="5"/>
  <c r="X50" i="5"/>
  <c r="M50" i="5"/>
  <c r="H50" i="5"/>
  <c r="J50" i="5" s="1"/>
  <c r="G50" i="5"/>
  <c r="AA49" i="5"/>
  <c r="Z49" i="5"/>
  <c r="Y49" i="5"/>
  <c r="X49" i="5"/>
  <c r="M49" i="5"/>
  <c r="H49" i="5"/>
  <c r="J49" i="5" s="1"/>
  <c r="G49" i="5"/>
  <c r="AA48" i="5"/>
  <c r="Z48" i="5"/>
  <c r="Y48" i="5"/>
  <c r="X48" i="5"/>
  <c r="M48" i="5"/>
  <c r="H48" i="5"/>
  <c r="J48" i="5" s="1"/>
  <c r="G48" i="5"/>
  <c r="AA47" i="5"/>
  <c r="Z47" i="5"/>
  <c r="Y47" i="5"/>
  <c r="X47" i="5"/>
  <c r="M47" i="5"/>
  <c r="H47" i="5"/>
  <c r="J47" i="5" s="1"/>
  <c r="G47" i="5"/>
  <c r="AA46" i="5"/>
  <c r="Z46" i="5"/>
  <c r="Y46" i="5"/>
  <c r="X46" i="5"/>
  <c r="M46" i="5"/>
  <c r="H46" i="5"/>
  <c r="J46" i="5" s="1"/>
  <c r="G46" i="5"/>
  <c r="AA45" i="5"/>
  <c r="Z45" i="5"/>
  <c r="Y45" i="5"/>
  <c r="X45" i="5"/>
  <c r="M45" i="5"/>
  <c r="H45" i="5"/>
  <c r="J45" i="5" s="1"/>
  <c r="G45" i="5"/>
  <c r="AA44" i="5"/>
  <c r="Z44" i="5"/>
  <c r="Y44" i="5"/>
  <c r="X44" i="5"/>
  <c r="M44" i="5"/>
  <c r="H44" i="5"/>
  <c r="J44" i="5" s="1"/>
  <c r="G44" i="5"/>
  <c r="AA43" i="5"/>
  <c r="Z43" i="5"/>
  <c r="Y43" i="5"/>
  <c r="X43" i="5"/>
  <c r="M43" i="5"/>
  <c r="H43" i="5"/>
  <c r="J43" i="5" s="1"/>
  <c r="G43" i="5"/>
  <c r="AA42" i="5"/>
  <c r="Z42" i="5"/>
  <c r="Y42" i="5"/>
  <c r="X42" i="5"/>
  <c r="M42" i="5"/>
  <c r="H42" i="5"/>
  <c r="J42" i="5" s="1"/>
  <c r="G42" i="5"/>
  <c r="AA41" i="5"/>
  <c r="Z41" i="5"/>
  <c r="Y41" i="5"/>
  <c r="X41" i="5"/>
  <c r="M41" i="5"/>
  <c r="H41" i="5"/>
  <c r="J41" i="5" s="1"/>
  <c r="G41" i="5"/>
  <c r="AA40" i="5"/>
  <c r="Z40" i="5"/>
  <c r="Y40" i="5"/>
  <c r="X40" i="5"/>
  <c r="M40" i="5"/>
  <c r="H40" i="5"/>
  <c r="J40" i="5" s="1"/>
  <c r="G40" i="5"/>
  <c r="AA39" i="5"/>
  <c r="Z39" i="5"/>
  <c r="Y39" i="5"/>
  <c r="X39" i="5"/>
  <c r="M39" i="5"/>
  <c r="H39" i="5"/>
  <c r="J39" i="5" s="1"/>
  <c r="G39" i="5"/>
  <c r="AA38" i="5"/>
  <c r="Z38" i="5"/>
  <c r="Y38" i="5"/>
  <c r="X38" i="5"/>
  <c r="M38" i="5"/>
  <c r="H38" i="5"/>
  <c r="J38" i="5" s="1"/>
  <c r="G38" i="5"/>
  <c r="AA37" i="5"/>
  <c r="Z37" i="5"/>
  <c r="Y37" i="5"/>
  <c r="X37" i="5"/>
  <c r="M37" i="5"/>
  <c r="H37" i="5"/>
  <c r="J37" i="5" s="1"/>
  <c r="G37" i="5"/>
  <c r="AA36" i="5"/>
  <c r="Z36" i="5"/>
  <c r="Y36" i="5"/>
  <c r="X36" i="5"/>
  <c r="M36" i="5"/>
  <c r="H36" i="5"/>
  <c r="J36" i="5" s="1"/>
  <c r="G36" i="5"/>
  <c r="AA35" i="5"/>
  <c r="Z35" i="5"/>
  <c r="Y35" i="5"/>
  <c r="X35" i="5"/>
  <c r="M35" i="5"/>
  <c r="J35" i="5"/>
  <c r="H35" i="5"/>
  <c r="G35" i="5"/>
  <c r="AA34" i="5"/>
  <c r="Z34" i="5"/>
  <c r="Y34" i="5"/>
  <c r="X34" i="5"/>
  <c r="M34" i="5"/>
  <c r="H34" i="5"/>
  <c r="J34" i="5" s="1"/>
  <c r="G34" i="5"/>
  <c r="AA33" i="5"/>
  <c r="Z33" i="5"/>
  <c r="Y33" i="5"/>
  <c r="X33" i="5"/>
  <c r="M33" i="5"/>
  <c r="H33" i="5"/>
  <c r="J33" i="5" s="1"/>
  <c r="G33" i="5"/>
  <c r="AA32" i="5"/>
  <c r="Z32" i="5"/>
  <c r="Y32" i="5"/>
  <c r="X32" i="5"/>
  <c r="M32" i="5"/>
  <c r="H32" i="5"/>
  <c r="J32" i="5" s="1"/>
  <c r="G32" i="5"/>
  <c r="AA31" i="5"/>
  <c r="Z31" i="5"/>
  <c r="Y31" i="5"/>
  <c r="X31" i="5"/>
  <c r="M31" i="5"/>
  <c r="H31" i="5"/>
  <c r="J31" i="5" s="1"/>
  <c r="G31" i="5"/>
  <c r="AA30" i="5"/>
  <c r="Z30" i="5"/>
  <c r="Y30" i="5"/>
  <c r="X30" i="5"/>
  <c r="M30" i="5"/>
  <c r="H30" i="5"/>
  <c r="J30" i="5" s="1"/>
  <c r="G30" i="5"/>
  <c r="AA29" i="5"/>
  <c r="Z29" i="5"/>
  <c r="Y29" i="5"/>
  <c r="X29" i="5"/>
  <c r="M29" i="5"/>
  <c r="H29" i="5"/>
  <c r="J29" i="5" s="1"/>
  <c r="G29" i="5"/>
  <c r="AA28" i="5"/>
  <c r="Z28" i="5"/>
  <c r="Y28" i="5"/>
  <c r="X28" i="5"/>
  <c r="M28" i="5"/>
  <c r="H28" i="5"/>
  <c r="J28" i="5" s="1"/>
  <c r="G28" i="5"/>
  <c r="AA27" i="5"/>
  <c r="Z27" i="5"/>
  <c r="Y27" i="5"/>
  <c r="X27" i="5"/>
  <c r="M27" i="5"/>
  <c r="H27" i="5"/>
  <c r="J27" i="5" s="1"/>
  <c r="G27" i="5"/>
  <c r="AA26" i="5"/>
  <c r="Z26" i="5"/>
  <c r="Y26" i="5"/>
  <c r="X26" i="5"/>
  <c r="M26" i="5"/>
  <c r="H26" i="5"/>
  <c r="J26" i="5" s="1"/>
  <c r="G26" i="5"/>
  <c r="Z25" i="5"/>
  <c r="Y25" i="5"/>
  <c r="M25" i="5"/>
  <c r="H25" i="5"/>
  <c r="J25" i="5" s="1"/>
  <c r="G25" i="5"/>
  <c r="Y24" i="5"/>
  <c r="M24" i="5"/>
  <c r="H24" i="5"/>
  <c r="J24" i="5" s="1"/>
  <c r="Z24" i="5" s="1"/>
  <c r="G24" i="5"/>
  <c r="Y23" i="5"/>
  <c r="X23" i="5"/>
  <c r="M23" i="5"/>
  <c r="H23" i="5"/>
  <c r="J23" i="5" s="1"/>
  <c r="Z23" i="5" s="1"/>
  <c r="G23" i="5"/>
  <c r="AA22" i="5"/>
  <c r="Z22" i="5"/>
  <c r="Y22" i="5"/>
  <c r="X22" i="5"/>
  <c r="M22" i="5"/>
  <c r="H22" i="5"/>
  <c r="J22" i="5" s="1"/>
  <c r="G22" i="5"/>
  <c r="AA21" i="5"/>
  <c r="Z21" i="5"/>
  <c r="Y21" i="5"/>
  <c r="X21" i="5"/>
  <c r="M21" i="5"/>
  <c r="H21" i="5"/>
  <c r="J21" i="5" s="1"/>
  <c r="G21" i="5"/>
  <c r="AA20" i="5"/>
  <c r="Z20" i="5"/>
  <c r="Y20" i="5"/>
  <c r="X20" i="5"/>
  <c r="M20" i="5"/>
  <c r="H20" i="5"/>
  <c r="J20" i="5" s="1"/>
  <c r="G20" i="5"/>
  <c r="AA19" i="5"/>
  <c r="Z19" i="5"/>
  <c r="Y19" i="5"/>
  <c r="X19" i="5"/>
  <c r="M19" i="5"/>
  <c r="H19" i="5"/>
  <c r="J19" i="5" s="1"/>
  <c r="G19" i="5"/>
  <c r="AA18" i="5"/>
  <c r="Z18" i="5"/>
  <c r="Y18" i="5"/>
  <c r="X18" i="5"/>
  <c r="M18" i="5"/>
  <c r="H18" i="5"/>
  <c r="J18" i="5" s="1"/>
  <c r="G18" i="5"/>
  <c r="AA17" i="5"/>
  <c r="Z17" i="5"/>
  <c r="Y17" i="5"/>
  <c r="X17" i="5"/>
  <c r="M17" i="5"/>
  <c r="H17" i="5"/>
  <c r="J17" i="5" s="1"/>
  <c r="G17" i="5"/>
  <c r="AA16" i="5"/>
  <c r="Z16" i="5"/>
  <c r="Y16" i="5"/>
  <c r="X16" i="5"/>
  <c r="M16" i="5"/>
  <c r="H16" i="5"/>
  <c r="J16" i="5" s="1"/>
  <c r="G16" i="5"/>
  <c r="AA15" i="5"/>
  <c r="Z15" i="5"/>
  <c r="Y15" i="5"/>
  <c r="X15" i="5"/>
  <c r="M15" i="5"/>
  <c r="H15" i="5"/>
  <c r="J15" i="5" s="1"/>
  <c r="G15" i="5"/>
  <c r="AA14" i="5"/>
  <c r="Z14" i="5"/>
  <c r="Y14" i="5"/>
  <c r="X14" i="5"/>
  <c r="M14" i="5"/>
  <c r="H14" i="5"/>
  <c r="J14" i="5" s="1"/>
  <c r="G14" i="5"/>
  <c r="AA13" i="5"/>
  <c r="Z13" i="5"/>
  <c r="Y13" i="5"/>
  <c r="X13" i="5"/>
  <c r="M13" i="5"/>
  <c r="H13" i="5"/>
  <c r="J13" i="5" s="1"/>
  <c r="G13" i="5"/>
  <c r="AA12" i="5"/>
  <c r="Z12" i="5"/>
  <c r="Y12" i="5"/>
  <c r="X12" i="5"/>
  <c r="M12" i="5"/>
  <c r="H12" i="5"/>
  <c r="J12" i="5" s="1"/>
  <c r="G12" i="5"/>
  <c r="AA11" i="5"/>
  <c r="Z11" i="5"/>
  <c r="Y11" i="5"/>
  <c r="X11" i="5"/>
  <c r="M11" i="5"/>
  <c r="H11" i="5"/>
  <c r="J11" i="5" s="1"/>
  <c r="G11" i="5"/>
  <c r="AA10" i="5"/>
  <c r="Z10" i="5"/>
  <c r="Y10" i="5"/>
  <c r="X10" i="5"/>
  <c r="M10" i="5"/>
  <c r="H10" i="5"/>
  <c r="J10" i="5" s="1"/>
  <c r="G10" i="5"/>
  <c r="AA9" i="5"/>
  <c r="Z9" i="5"/>
  <c r="Y9" i="5"/>
  <c r="X9" i="5"/>
  <c r="M9" i="5"/>
  <c r="H9" i="5"/>
  <c r="J9" i="5" s="1"/>
  <c r="G9" i="5"/>
  <c r="AA8" i="5"/>
  <c r="Z8" i="5"/>
  <c r="Y8" i="5"/>
  <c r="X8" i="5"/>
  <c r="M8" i="5"/>
  <c r="H8" i="5"/>
  <c r="J8" i="5" s="1"/>
  <c r="G8" i="5"/>
  <c r="AA7" i="5"/>
  <c r="Z7" i="5"/>
  <c r="Y7" i="5"/>
  <c r="X7" i="5"/>
  <c r="M7" i="5"/>
  <c r="H7" i="5"/>
  <c r="J7" i="5" s="1"/>
  <c r="G7" i="5"/>
  <c r="AA6" i="5"/>
  <c r="Z6" i="5"/>
  <c r="Y6" i="5"/>
  <c r="X6" i="5"/>
  <c r="M6" i="5"/>
  <c r="H6" i="5"/>
  <c r="J6" i="5" s="1"/>
  <c r="G6" i="5"/>
  <c r="AA5" i="5"/>
  <c r="Z5" i="5"/>
  <c r="Y5" i="5"/>
  <c r="X5" i="5"/>
  <c r="M5" i="5"/>
  <c r="H5" i="5"/>
  <c r="J5" i="5" s="1"/>
  <c r="G5" i="5"/>
  <c r="AA4" i="5"/>
  <c r="Z4" i="5"/>
  <c r="Y4" i="5"/>
  <c r="X4" i="5"/>
  <c r="M4" i="5"/>
  <c r="H4" i="5"/>
  <c r="J4" i="5" s="1"/>
  <c r="G4" i="5"/>
  <c r="AA25" i="5" l="1"/>
  <c r="X25" i="5"/>
  <c r="AA24" i="5"/>
  <c r="X24" i="5"/>
  <c r="AA23" i="5"/>
  <c r="AA153" i="5"/>
  <c r="AA152" i="5"/>
  <c r="AA150" i="5"/>
  <c r="AA147" i="5"/>
  <c r="X147" i="5"/>
  <c r="X169" i="5"/>
  <c r="T3" i="5"/>
  <c r="AA174" i="5"/>
  <c r="AA169" i="5"/>
  <c r="X174" i="5"/>
  <c r="T11" i="5"/>
  <c r="T4" i="5"/>
  <c r="J192" i="5"/>
  <c r="Z192" i="5" s="1"/>
  <c r="J193" i="5"/>
  <c r="Z193" i="5" s="1"/>
  <c r="J195" i="5"/>
  <c r="Z195" i="5" s="1"/>
  <c r="J198" i="5"/>
  <c r="Z198" i="5" s="1"/>
  <c r="T6" i="5" l="1"/>
  <c r="T9" i="5"/>
  <c r="T10" i="5" s="1"/>
  <c r="T12" i="5" s="1"/>
  <c r="T13" i="5" s="1"/>
  <c r="T14" i="5" s="1"/>
  <c r="T5" i="5"/>
</calcChain>
</file>

<file path=xl/sharedStrings.xml><?xml version="1.0" encoding="utf-8"?>
<sst xmlns="http://schemas.openxmlformats.org/spreadsheetml/2006/main" count="844" uniqueCount="48">
  <si>
    <t>Omschrijving</t>
  </si>
  <si>
    <t>p-waarde</t>
  </si>
  <si>
    <t>L</t>
  </si>
  <si>
    <t>N</t>
  </si>
  <si>
    <t>Gem cijfer populatie</t>
  </si>
  <si>
    <t>p-waarde tia</t>
  </si>
  <si>
    <t>controle</t>
  </si>
  <si>
    <t>Onderdeel</t>
  </si>
  <si>
    <t>P</t>
  </si>
  <si>
    <t>bijdrage</t>
  </si>
  <si>
    <t>gemiddelde</t>
  </si>
  <si>
    <t>standaarddeviatie</t>
  </si>
  <si>
    <t>M-S</t>
  </si>
  <si>
    <t>M+S</t>
  </si>
  <si>
    <t>gewogen P en N</t>
  </si>
  <si>
    <t>totale bijdrage</t>
  </si>
  <si>
    <t>gem sc</t>
  </si>
  <si>
    <t>totale lengte</t>
  </si>
  <si>
    <t>9*P</t>
  </si>
  <si>
    <t>n-term</t>
  </si>
  <si>
    <t>afgeronde N</t>
  </si>
  <si>
    <t>ü</t>
  </si>
  <si>
    <t>Vaknaam:</t>
  </si>
  <si>
    <t>Schaallengte:</t>
  </si>
  <si>
    <t>Normeringsterm:</t>
  </si>
  <si>
    <t>Leerweg</t>
  </si>
  <si>
    <t>BB</t>
  </si>
  <si>
    <t>KB</t>
  </si>
  <si>
    <t>Gem. ref.cijfer</t>
  </si>
  <si>
    <t>Vak</t>
  </si>
  <si>
    <t>blauw</t>
  </si>
  <si>
    <t>Versie</t>
  </si>
  <si>
    <t>BWI</t>
  </si>
  <si>
    <t>GL</t>
  </si>
  <si>
    <t>HBR</t>
  </si>
  <si>
    <t>MVI</t>
  </si>
  <si>
    <t>PIE</t>
  </si>
  <si>
    <t>Profielvakken</t>
  </si>
  <si>
    <t>A</t>
  </si>
  <si>
    <t>B</t>
  </si>
  <si>
    <t>C</t>
  </si>
  <si>
    <t>D</t>
  </si>
  <si>
    <t>rood</t>
  </si>
  <si>
    <t>M&amp;T</t>
  </si>
  <si>
    <t>Z&amp;W</t>
  </si>
  <si>
    <t>E&amp;O</t>
  </si>
  <si>
    <t>D&amp;P</t>
  </si>
  <si>
    <t>GROEN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</si>
</sst>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9"/>
      <color indexed="9"/>
      <name val="Arial"/>
      <family val="2"/>
    </font>
    <font>
      <b/>
      <sz val="9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Wingdings"/>
      <charset val="2"/>
    </font>
    <font>
      <b/>
      <sz val="16"/>
      <color theme="1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indexed="18"/>
        <bgColor indexed="64"/>
      </patternFill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0" borderId="0"/>
    <xf numFmtId="0" fontId="5" fillId="0" borderId="0"/>
  </cellStyleXfs>
  <cellXfs count="60">
    <xf numFmtId="0" fontId="0" fillId="0" borderId="0" xfId="0"/>
    <xf numFmtId="0" fontId="5" fillId="0" borderId="0" xfId="4"/>
    <xf numFmtId="0" fontId="6" fillId="0" borderId="0" xfId="4" applyFont="1"/>
    <xf numFmtId="0" fontId="5" fillId="0" borderId="0" xfId="4" applyProtection="1">
      <protection hidden="1"/>
    </xf>
    <xf numFmtId="0" fontId="7" fillId="0" borderId="0" xfId="4" applyFont="1" applyProtection="1">
      <protection locked="0" hidden="1"/>
    </xf>
    <xf numFmtId="0" fontId="6" fillId="0" borderId="0" xfId="4" applyFont="1" applyProtection="1">
      <protection hidden="1"/>
    </xf>
    <xf numFmtId="0" fontId="6" fillId="0" borderId="0" xfId="4" applyFont="1" applyAlignment="1" applyProtection="1">
      <alignment horizontal="right"/>
      <protection hidden="1"/>
    </xf>
    <xf numFmtId="0" fontId="8" fillId="0" borderId="0" xfId="4" applyFont="1" applyAlignment="1" applyProtection="1">
      <alignment horizontal="right"/>
      <protection hidden="1"/>
    </xf>
    <xf numFmtId="0" fontId="6" fillId="0" borderId="0" xfId="4" applyFont="1" applyAlignment="1" applyProtection="1">
      <alignment horizontal="left"/>
      <protection hidden="1"/>
    </xf>
    <xf numFmtId="164" fontId="6" fillId="0" borderId="0" xfId="4" applyNumberFormat="1" applyFont="1" applyAlignment="1" applyProtection="1">
      <alignment horizontal="right"/>
      <protection hidden="1"/>
    </xf>
    <xf numFmtId="0" fontId="5" fillId="0" borderId="0" xfId="4" applyAlignment="1" applyProtection="1">
      <alignment horizontal="right"/>
      <protection hidden="1"/>
    </xf>
    <xf numFmtId="0" fontId="9" fillId="0" borderId="0" xfId="4" applyFont="1" applyAlignment="1" applyProtection="1">
      <alignment horizontal="left"/>
      <protection hidden="1"/>
    </xf>
    <xf numFmtId="0" fontId="11" fillId="4" borderId="1" xfId="0" applyFont="1" applyFill="1" applyBorder="1" applyAlignment="1">
      <alignment horizontal="center"/>
    </xf>
    <xf numFmtId="0" fontId="11" fillId="4" borderId="1" xfId="0" applyFont="1" applyFill="1" applyBorder="1"/>
    <xf numFmtId="164" fontId="11" fillId="4" borderId="1" xfId="0" applyNumberFormat="1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4" fillId="4" borderId="1" xfId="3" applyFont="1" applyFill="1" applyBorder="1"/>
    <xf numFmtId="0" fontId="4" fillId="5" borderId="1" xfId="3" applyFont="1" applyFill="1" applyBorder="1"/>
    <xf numFmtId="2" fontId="4" fillId="5" borderId="1" xfId="3" applyNumberFormat="1" applyFont="1" applyFill="1" applyBorder="1"/>
    <xf numFmtId="164" fontId="4" fillId="5" borderId="1" xfId="3" applyNumberFormat="1" applyFont="1" applyFill="1" applyBorder="1"/>
    <xf numFmtId="0" fontId="10" fillId="5" borderId="1" xfId="3" applyFont="1" applyFill="1" applyBorder="1"/>
    <xf numFmtId="2" fontId="10" fillId="5" borderId="1" xfId="3" applyNumberFormat="1" applyFont="1" applyFill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3" applyFont="1" applyAlignment="1">
      <alignment horizontal="right" indent="2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center"/>
    </xf>
    <xf numFmtId="1" fontId="0" fillId="4" borderId="1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ont="1" applyFill="1" applyBorder="1"/>
    <xf numFmtId="1" fontId="0" fillId="5" borderId="1" xfId="0" applyNumberFormat="1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/>
    </xf>
    <xf numFmtId="0" fontId="0" fillId="0" borderId="0" xfId="0" applyFont="1" applyAlignment="1">
      <alignment horizontal="right" indent="2"/>
    </xf>
    <xf numFmtId="1" fontId="7" fillId="4" borderId="1" xfId="2" applyNumberFormat="1" applyFont="1" applyFill="1" applyBorder="1" applyAlignment="1">
      <alignment horizontal="center"/>
    </xf>
    <xf numFmtId="0" fontId="7" fillId="4" borderId="1" xfId="2" applyFont="1" applyFill="1" applyBorder="1" applyAlignment="1">
      <alignment horizontal="center"/>
    </xf>
    <xf numFmtId="164" fontId="7" fillId="4" borderId="1" xfId="2" applyNumberFormat="1" applyFont="1" applyFill="1" applyBorder="1" applyAlignment="1">
      <alignment horizontal="center"/>
    </xf>
    <xf numFmtId="164" fontId="4" fillId="4" borderId="1" xfId="3" applyNumberFormat="1" applyFont="1" applyFill="1" applyBorder="1" applyAlignment="1">
      <alignment horizontal="right" indent="2"/>
    </xf>
    <xf numFmtId="0" fontId="4" fillId="4" borderId="1" xfId="3" applyFont="1" applyFill="1" applyBorder="1" applyAlignment="1">
      <alignment horizontal="right" indent="2"/>
    </xf>
    <xf numFmtId="164" fontId="10" fillId="5" borderId="1" xfId="3" applyNumberFormat="1" applyFont="1" applyFill="1" applyBorder="1" applyAlignment="1">
      <alignment horizontal="center"/>
    </xf>
    <xf numFmtId="0" fontId="10" fillId="5" borderId="1" xfId="3" applyFont="1" applyFill="1" applyBorder="1" applyAlignment="1">
      <alignment horizontal="center"/>
    </xf>
    <xf numFmtId="164" fontId="4" fillId="5" borderId="1" xfId="3" applyNumberFormat="1" applyFont="1" applyFill="1" applyBorder="1" applyAlignment="1">
      <alignment horizontal="right" indent="1"/>
    </xf>
    <xf numFmtId="0" fontId="13" fillId="0" borderId="0" xfId="0" applyFont="1" applyAlignment="1">
      <alignment vertical="center"/>
    </xf>
    <xf numFmtId="164" fontId="12" fillId="0" borderId="1" xfId="0" applyNumberFormat="1" applyFont="1" applyFill="1" applyBorder="1" applyAlignment="1" applyProtection="1">
      <alignment horizontal="center"/>
      <protection locked="0"/>
    </xf>
    <xf numFmtId="0" fontId="5" fillId="5" borderId="1" xfId="0" applyFont="1" applyFill="1" applyBorder="1"/>
    <xf numFmtId="164" fontId="5" fillId="5" borderId="1" xfId="1" applyNumberFormat="1" applyFont="1" applyFill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2" fontId="0" fillId="5" borderId="1" xfId="0" applyNumberFormat="1" applyFont="1" applyFill="1" applyBorder="1" applyAlignment="1">
      <alignment horizontal="center"/>
    </xf>
    <xf numFmtId="164" fontId="9" fillId="0" borderId="0" xfId="4" applyNumberFormat="1" applyFont="1" applyAlignment="1" applyProtection="1">
      <alignment horizontal="left"/>
      <protection locked="0" hidden="1"/>
    </xf>
    <xf numFmtId="0" fontId="0" fillId="4" borderId="2" xfId="0" applyFont="1" applyFill="1" applyBorder="1"/>
    <xf numFmtId="0" fontId="0" fillId="5" borderId="2" xfId="0" applyFont="1" applyFill="1" applyBorder="1" applyAlignment="1">
      <alignment horizontal="center"/>
    </xf>
    <xf numFmtId="1" fontId="0" fillId="5" borderId="2" xfId="0" applyNumberFormat="1" applyFont="1" applyFill="1" applyBorder="1" applyAlignment="1">
      <alignment horizontal="center"/>
    </xf>
    <xf numFmtId="164" fontId="0" fillId="5" borderId="2" xfId="0" applyNumberFormat="1" applyFont="1" applyFill="1" applyBorder="1" applyAlignment="1">
      <alignment horizontal="center"/>
    </xf>
    <xf numFmtId="2" fontId="0" fillId="5" borderId="2" xfId="0" applyNumberFormat="1" applyFont="1" applyFill="1" applyBorder="1" applyAlignment="1">
      <alignment horizontal="center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164" fontId="5" fillId="5" borderId="1" xfId="0" applyNumberFormat="1" applyFont="1" applyFill="1" applyBorder="1" applyAlignment="1">
      <alignment horizontal="center"/>
    </xf>
    <xf numFmtId="164" fontId="10" fillId="5" borderId="1" xfId="3" applyNumberFormat="1" applyFont="1" applyFill="1" applyBorder="1"/>
    <xf numFmtId="164" fontId="5" fillId="5" borderId="2" xfId="0" applyNumberFormat="1" applyFont="1" applyFill="1" applyBorder="1" applyAlignment="1">
      <alignment horizontal="center"/>
    </xf>
    <xf numFmtId="0" fontId="0" fillId="5" borderId="2" xfId="0" applyFont="1" applyFill="1" applyBorder="1"/>
    <xf numFmtId="0" fontId="10" fillId="4" borderId="1" xfId="3" applyFont="1" applyFill="1" applyBorder="1" applyAlignment="1">
      <alignment horizontal="center"/>
    </xf>
  </cellXfs>
  <cellStyles count="5">
    <cellStyle name="Goed" xfId="1" builtinId="26"/>
    <cellStyle name="Neutraal" xfId="2" builtinId="28"/>
    <cellStyle name="Standaard" xfId="0" builtinId="0" customBuiltin="1"/>
    <cellStyle name="Standaard 2" xfId="4"/>
    <cellStyle name="Standaard 3" xfId="3"/>
  </cellStyles>
  <dxfs count="5">
    <dxf>
      <fill>
        <patternFill>
          <bgColor rgb="FF00B6DD"/>
        </patternFill>
      </fill>
    </dxf>
    <dxf>
      <fill>
        <patternFill>
          <bgColor rgb="FF00B6DD"/>
        </patternFill>
      </fill>
    </dxf>
    <dxf>
      <fill>
        <patternFill>
          <bgColor rgb="FF00B6DD"/>
        </patternFill>
      </fill>
    </dxf>
    <dxf>
      <fill>
        <patternFill>
          <bgColor rgb="FF00B6DD"/>
        </patternFill>
      </fill>
    </dxf>
    <dxf>
      <fill>
        <patternFill>
          <bgColor rgb="FF00B6DD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E3E3E3"/>
      <rgbColor rgb="0093938A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B6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104775</xdr:colOff>
          <xdr:row>1</xdr:row>
          <xdr:rowOff>9525</xdr:rowOff>
        </xdr:from>
        <xdr:to>
          <xdr:col>18</xdr:col>
          <xdr:colOff>361950</xdr:colOff>
          <xdr:row>2</xdr:row>
          <xdr:rowOff>133350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NL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409575</xdr:colOff>
          <xdr:row>1</xdr:row>
          <xdr:rowOff>9525</xdr:rowOff>
        </xdr:from>
        <xdr:to>
          <xdr:col>20</xdr:col>
          <xdr:colOff>57150</xdr:colOff>
          <xdr:row>2</xdr:row>
          <xdr:rowOff>133350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NL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B1:AB206"/>
  <sheetViews>
    <sheetView showGridLines="0" showRowColHeaders="0" zoomScaleNormal="100" workbookViewId="0">
      <selection activeCell="B2" sqref="B2"/>
    </sheetView>
  </sheetViews>
  <sheetFormatPr defaultRowHeight="12.75" x14ac:dyDescent="0.2"/>
  <cols>
    <col min="1" max="2" width="2.7109375" style="22" customWidth="1"/>
    <col min="3" max="3" width="7.7109375" style="22" bestFit="1" customWidth="1"/>
    <col min="4" max="4" width="9" style="22" bestFit="1" customWidth="1"/>
    <col min="5" max="5" width="7.42578125" style="23" customWidth="1"/>
    <col min="6" max="6" width="10.5703125" style="23" customWidth="1"/>
    <col min="7" max="7" width="16.7109375" style="22" bestFit="1" customWidth="1"/>
    <col min="8" max="8" width="9.42578125" style="23" customWidth="1"/>
    <col min="9" max="9" width="6.7109375" style="23" customWidth="1"/>
    <col min="10" max="10" width="9.140625" style="23" customWidth="1"/>
    <col min="11" max="11" width="19.85546875" style="23" bestFit="1" customWidth="1"/>
    <col min="12" max="12" width="12.42578125" style="23" bestFit="1" customWidth="1"/>
    <col min="13" max="13" width="9.140625" style="23"/>
    <col min="14" max="14" width="2.7109375" style="22" customWidth="1"/>
    <col min="15" max="15" width="2.7109375" style="23" customWidth="1"/>
    <col min="16" max="17" width="2.7109375" style="22" customWidth="1"/>
    <col min="18" max="18" width="2.7109375" style="22" hidden="1" customWidth="1"/>
    <col min="19" max="19" width="15.42578125" style="22" hidden="1" customWidth="1"/>
    <col min="20" max="20" width="9.140625" style="22" hidden="1" customWidth="1"/>
    <col min="21" max="23" width="2.7109375" style="22" hidden="1" customWidth="1"/>
    <col min="24" max="24" width="8.7109375" style="33" hidden="1" customWidth="1"/>
    <col min="25" max="25" width="7.7109375" style="33" hidden="1" customWidth="1"/>
    <col min="26" max="26" width="6.7109375" style="33" hidden="1" customWidth="1"/>
    <col min="27" max="27" width="10.7109375" style="33" hidden="1" customWidth="1"/>
    <col min="28" max="28" width="2.7109375" style="22" hidden="1" customWidth="1"/>
    <col min="29" max="29" width="9.140625" style="22" customWidth="1"/>
    <col min="30" max="16384" width="9.140625" style="22"/>
  </cols>
  <sheetData>
    <row r="1" spans="2:28" ht="54" customHeight="1" thickBot="1" x14ac:dyDescent="0.25">
      <c r="B1" s="42" t="s">
        <v>37</v>
      </c>
      <c r="C1" s="42"/>
      <c r="D1" s="42"/>
      <c r="J1" s="46"/>
      <c r="X1" s="24"/>
      <c r="Y1" s="24"/>
      <c r="Z1" s="24"/>
      <c r="AA1" s="24"/>
    </row>
    <row r="2" spans="2:28" ht="13.5" thickBot="1" x14ac:dyDescent="0.25">
      <c r="B2" s="25"/>
      <c r="C2" s="25"/>
      <c r="D2" s="25"/>
      <c r="E2" s="26"/>
      <c r="F2" s="26"/>
      <c r="G2" s="25"/>
      <c r="H2" s="27"/>
      <c r="I2" s="26"/>
      <c r="J2" s="28"/>
      <c r="K2" s="28"/>
      <c r="L2" s="26"/>
      <c r="M2" s="26"/>
      <c r="N2" s="25"/>
      <c r="O2" s="26"/>
      <c r="P2" s="25"/>
      <c r="R2" s="25"/>
      <c r="S2" s="25"/>
      <c r="T2" s="25"/>
      <c r="U2" s="25"/>
      <c r="W2" s="25"/>
      <c r="X2" s="37"/>
      <c r="Y2" s="38"/>
      <c r="Z2" s="38"/>
      <c r="AA2" s="37"/>
      <c r="AB2" s="25"/>
    </row>
    <row r="3" spans="2:28" ht="13.5" thickBot="1" x14ac:dyDescent="0.25">
      <c r="B3" s="25"/>
      <c r="C3" s="13" t="s">
        <v>29</v>
      </c>
      <c r="D3" s="13" t="s">
        <v>25</v>
      </c>
      <c r="E3" s="12" t="s">
        <v>31</v>
      </c>
      <c r="F3" s="12" t="s">
        <v>7</v>
      </c>
      <c r="G3" s="13" t="s">
        <v>0</v>
      </c>
      <c r="H3" s="34" t="s">
        <v>1</v>
      </c>
      <c r="I3" s="35" t="s">
        <v>2</v>
      </c>
      <c r="J3" s="36" t="s">
        <v>3</v>
      </c>
      <c r="K3" s="14" t="s">
        <v>4</v>
      </c>
      <c r="L3" s="12" t="s">
        <v>5</v>
      </c>
      <c r="M3" s="12" t="s">
        <v>6</v>
      </c>
      <c r="N3" s="25"/>
      <c r="O3" s="15" t="s">
        <v>21</v>
      </c>
      <c r="P3" s="25"/>
      <c r="R3" s="25"/>
      <c r="S3" s="17" t="s">
        <v>10</v>
      </c>
      <c r="T3" s="18">
        <f>AVERAGE(H4:H205)</f>
        <v>63.238087061497474</v>
      </c>
      <c r="U3" s="25"/>
      <c r="W3" s="25"/>
      <c r="X3" s="39" t="s">
        <v>8</v>
      </c>
      <c r="Y3" s="40" t="s">
        <v>2</v>
      </c>
      <c r="Z3" s="40" t="s">
        <v>3</v>
      </c>
      <c r="AA3" s="39" t="s">
        <v>9</v>
      </c>
      <c r="AB3" s="25"/>
    </row>
    <row r="4" spans="2:28" ht="13.5" thickBot="1" x14ac:dyDescent="0.25">
      <c r="B4" s="25"/>
      <c r="C4" s="29" t="s">
        <v>32</v>
      </c>
      <c r="D4" s="29" t="s">
        <v>26</v>
      </c>
      <c r="E4" s="29" t="s">
        <v>30</v>
      </c>
      <c r="F4" s="29" t="s">
        <v>38</v>
      </c>
      <c r="G4" s="30" t="str">
        <f t="shared" ref="G4:G67" si="0">"Onderdeel "&amp;F4&amp;" "&amp;E4</f>
        <v>Onderdeel A blauw</v>
      </c>
      <c r="H4" s="31">
        <f t="shared" ref="H4:H67" si="1">L4-100*(K4-$T$16)/9</f>
        <v>65.206298032213653</v>
      </c>
      <c r="I4" s="29">
        <v>29</v>
      </c>
      <c r="J4" s="32">
        <f t="shared" ref="J4:J67" si="2">$T$16-9*H4/100</f>
        <v>0.43143317710077067</v>
      </c>
      <c r="K4" s="55">
        <v>6.4210883495145632</v>
      </c>
      <c r="L4" s="47">
        <v>66.551724137931018</v>
      </c>
      <c r="M4" s="32">
        <f t="shared" ref="M4:M67" si="3">K4-9*L4/100</f>
        <v>0.43143317710077156</v>
      </c>
      <c r="N4" s="25"/>
      <c r="O4" s="43"/>
      <c r="P4" s="25"/>
      <c r="R4" s="25"/>
      <c r="S4" s="17" t="s">
        <v>11</v>
      </c>
      <c r="T4" s="18">
        <f>STDEVA(H4:H205)</f>
        <v>8.336924340282664</v>
      </c>
      <c r="U4" s="25"/>
      <c r="W4" s="25"/>
      <c r="X4" s="41" t="str">
        <f>IF($O4="ü",$H4,"")</f>
        <v/>
      </c>
      <c r="Y4" s="41" t="str">
        <f>IF($O4="ü",$I4,"")</f>
        <v/>
      </c>
      <c r="Z4" s="41" t="str">
        <f>IF($O4="ü",$J4,"")</f>
        <v/>
      </c>
      <c r="AA4" s="41" t="str">
        <f>IF($O4="ü",$H4*$I4,"")</f>
        <v/>
      </c>
      <c r="AB4" s="25"/>
    </row>
    <row r="5" spans="2:28" ht="13.5" thickBot="1" x14ac:dyDescent="0.25">
      <c r="B5" s="25"/>
      <c r="C5" s="29" t="s">
        <v>32</v>
      </c>
      <c r="D5" s="29" t="s">
        <v>26</v>
      </c>
      <c r="E5" s="29" t="s">
        <v>30</v>
      </c>
      <c r="F5" s="29" t="s">
        <v>39</v>
      </c>
      <c r="G5" s="30" t="str">
        <f t="shared" si="0"/>
        <v>Onderdeel B blauw</v>
      </c>
      <c r="H5" s="31">
        <f t="shared" si="1"/>
        <v>70.018210257918994</v>
      </c>
      <c r="I5" s="29">
        <v>22</v>
      </c>
      <c r="J5" s="32">
        <f t="shared" si="2"/>
        <v>-1.638923212709642E-3</v>
      </c>
      <c r="K5" s="55">
        <v>6.4210883495145632</v>
      </c>
      <c r="L5" s="47">
        <v>71.36363636363636</v>
      </c>
      <c r="M5" s="32">
        <f t="shared" si="3"/>
        <v>-1.638923212709642E-3</v>
      </c>
      <c r="N5" s="25"/>
      <c r="O5" s="43"/>
      <c r="P5" s="25"/>
      <c r="R5" s="25"/>
      <c r="S5" s="17" t="s">
        <v>12</v>
      </c>
      <c r="T5" s="18">
        <f>T3-T4</f>
        <v>54.90116272121481</v>
      </c>
      <c r="U5" s="25"/>
      <c r="W5" s="25"/>
      <c r="X5" s="41" t="str">
        <f t="shared" ref="X5:X68" si="4">IF($O5="ü",$H5,"")</f>
        <v/>
      </c>
      <c r="Y5" s="41" t="str">
        <f t="shared" ref="Y5:Y68" si="5">IF($O5="ü",$I5,"")</f>
        <v/>
      </c>
      <c r="Z5" s="41" t="str">
        <f t="shared" ref="Z5:Z68" si="6">IF($O5="ü",$J5,"")</f>
        <v/>
      </c>
      <c r="AA5" s="41" t="str">
        <f t="shared" ref="AA5:AA68" si="7">IF($O5="ü",$H5*$I5,"")</f>
        <v/>
      </c>
      <c r="AB5" s="25"/>
    </row>
    <row r="6" spans="2:28" ht="13.5" thickBot="1" x14ac:dyDescent="0.25">
      <c r="B6" s="25"/>
      <c r="C6" s="29" t="s">
        <v>32</v>
      </c>
      <c r="D6" s="29" t="s">
        <v>26</v>
      </c>
      <c r="E6" s="29" t="s">
        <v>30</v>
      </c>
      <c r="F6" s="29" t="s">
        <v>40</v>
      </c>
      <c r="G6" s="30" t="str">
        <f t="shared" si="0"/>
        <v>Onderdeel C blauw</v>
      </c>
      <c r="H6" s="31">
        <f t="shared" si="1"/>
        <v>63.500727740436467</v>
      </c>
      <c r="I6" s="29">
        <v>26</v>
      </c>
      <c r="J6" s="32">
        <f t="shared" si="2"/>
        <v>0.58493450336071717</v>
      </c>
      <c r="K6" s="55">
        <v>6.4210883495145632</v>
      </c>
      <c r="L6" s="47">
        <v>64.84615384615384</v>
      </c>
      <c r="M6" s="32">
        <f t="shared" si="3"/>
        <v>0.58493450336071806</v>
      </c>
      <c r="N6" s="25"/>
      <c r="O6" s="43"/>
      <c r="P6" s="25"/>
      <c r="R6" s="25"/>
      <c r="S6" s="17" t="s">
        <v>13</v>
      </c>
      <c r="T6" s="18">
        <f>T3+T4</f>
        <v>71.575011401780131</v>
      </c>
      <c r="U6" s="25"/>
      <c r="W6" s="25"/>
      <c r="X6" s="41" t="str">
        <f t="shared" si="4"/>
        <v/>
      </c>
      <c r="Y6" s="41" t="str">
        <f t="shared" si="5"/>
        <v/>
      </c>
      <c r="Z6" s="41" t="str">
        <f t="shared" si="6"/>
        <v/>
      </c>
      <c r="AA6" s="41" t="str">
        <f t="shared" si="7"/>
        <v/>
      </c>
      <c r="AB6" s="25"/>
    </row>
    <row r="7" spans="2:28" ht="13.5" thickBot="1" x14ac:dyDescent="0.25">
      <c r="B7" s="25"/>
      <c r="C7" s="29" t="s">
        <v>32</v>
      </c>
      <c r="D7" s="29" t="s">
        <v>26</v>
      </c>
      <c r="E7" s="29" t="s">
        <v>30</v>
      </c>
      <c r="F7" s="29" t="s">
        <v>41</v>
      </c>
      <c r="G7" s="30" t="str">
        <f t="shared" si="0"/>
        <v>Onderdeel D blauw</v>
      </c>
      <c r="H7" s="31">
        <f t="shared" si="1"/>
        <v>73.039189278898021</v>
      </c>
      <c r="I7" s="29">
        <v>26</v>
      </c>
      <c r="J7" s="32">
        <f t="shared" si="2"/>
        <v>-0.27352703510082144</v>
      </c>
      <c r="K7" s="55">
        <v>6.4210883495145632</v>
      </c>
      <c r="L7" s="47">
        <v>74.384615384615387</v>
      </c>
      <c r="M7" s="32">
        <f t="shared" si="3"/>
        <v>-0.27352703510082144</v>
      </c>
      <c r="N7" s="25"/>
      <c r="O7" s="43"/>
      <c r="P7" s="25"/>
      <c r="R7" s="25"/>
      <c r="S7" s="16"/>
      <c r="T7" s="16"/>
      <c r="U7" s="25"/>
      <c r="W7" s="25"/>
      <c r="X7" s="41" t="str">
        <f t="shared" si="4"/>
        <v/>
      </c>
      <c r="Y7" s="41" t="str">
        <f t="shared" si="5"/>
        <v/>
      </c>
      <c r="Z7" s="41" t="str">
        <f t="shared" si="6"/>
        <v/>
      </c>
      <c r="AA7" s="41" t="str">
        <f t="shared" si="7"/>
        <v/>
      </c>
      <c r="AB7" s="25"/>
    </row>
    <row r="8" spans="2:28" ht="13.5" thickBot="1" x14ac:dyDescent="0.25">
      <c r="B8" s="25"/>
      <c r="C8" s="29" t="s">
        <v>32</v>
      </c>
      <c r="D8" s="29" t="s">
        <v>26</v>
      </c>
      <c r="E8" s="29" t="s">
        <v>42</v>
      </c>
      <c r="F8" s="29" t="s">
        <v>38</v>
      </c>
      <c r="G8" s="30" t="str">
        <f t="shared" si="0"/>
        <v>Onderdeel A rood</v>
      </c>
      <c r="H8" s="31">
        <f t="shared" si="1"/>
        <v>65.37256376573616</v>
      </c>
      <c r="I8" s="29">
        <v>29</v>
      </c>
      <c r="J8" s="32">
        <f t="shared" si="2"/>
        <v>0.41646926108374593</v>
      </c>
      <c r="K8" s="55">
        <v>6.4278485714285711</v>
      </c>
      <c r="L8" s="47">
        <v>66.793103448275843</v>
      </c>
      <c r="M8" s="32">
        <f t="shared" si="3"/>
        <v>0.41646926108374593</v>
      </c>
      <c r="N8" s="25"/>
      <c r="O8" s="43"/>
      <c r="P8" s="25"/>
      <c r="R8" s="25"/>
      <c r="S8" s="59" t="s">
        <v>14</v>
      </c>
      <c r="T8" s="59"/>
      <c r="U8" s="25"/>
      <c r="W8" s="25"/>
      <c r="X8" s="41" t="str">
        <f t="shared" si="4"/>
        <v/>
      </c>
      <c r="Y8" s="41" t="str">
        <f t="shared" si="5"/>
        <v/>
      </c>
      <c r="Z8" s="41" t="str">
        <f t="shared" si="6"/>
        <v/>
      </c>
      <c r="AA8" s="41" t="str">
        <f t="shared" si="7"/>
        <v/>
      </c>
      <c r="AB8" s="25"/>
    </row>
    <row r="9" spans="2:28" ht="13.5" thickBot="1" x14ac:dyDescent="0.25">
      <c r="B9" s="25"/>
      <c r="C9" s="29" t="s">
        <v>32</v>
      </c>
      <c r="D9" s="29" t="s">
        <v>26</v>
      </c>
      <c r="E9" s="29" t="s">
        <v>42</v>
      </c>
      <c r="F9" s="29" t="s">
        <v>39</v>
      </c>
      <c r="G9" s="30" t="str">
        <f t="shared" si="0"/>
        <v>Onderdeel B rood</v>
      </c>
      <c r="H9" s="31">
        <f t="shared" si="1"/>
        <v>67.715823953823957</v>
      </c>
      <c r="I9" s="29">
        <v>22</v>
      </c>
      <c r="J9" s="32">
        <f t="shared" si="2"/>
        <v>0.2055758441558444</v>
      </c>
      <c r="K9" s="55">
        <v>6.4278485714285711</v>
      </c>
      <c r="L9" s="47">
        <v>69.13636363636364</v>
      </c>
      <c r="M9" s="32">
        <f t="shared" si="3"/>
        <v>0.20557584415584351</v>
      </c>
      <c r="N9" s="25"/>
      <c r="O9" s="43"/>
      <c r="P9" s="25"/>
      <c r="R9" s="25"/>
      <c r="S9" s="17" t="s">
        <v>15</v>
      </c>
      <c r="T9" s="19">
        <f>SUM(AA4:AA205)</f>
        <v>6880</v>
      </c>
      <c r="U9" s="25"/>
      <c r="W9" s="25"/>
      <c r="X9" s="41" t="str">
        <f t="shared" si="4"/>
        <v/>
      </c>
      <c r="Y9" s="41" t="str">
        <f t="shared" si="5"/>
        <v/>
      </c>
      <c r="Z9" s="41" t="str">
        <f t="shared" si="6"/>
        <v/>
      </c>
      <c r="AA9" s="41" t="str">
        <f t="shared" si="7"/>
        <v/>
      </c>
      <c r="AB9" s="25"/>
    </row>
    <row r="10" spans="2:28" ht="13.5" thickBot="1" x14ac:dyDescent="0.25">
      <c r="B10" s="25"/>
      <c r="C10" s="29" t="s">
        <v>32</v>
      </c>
      <c r="D10" s="29" t="s">
        <v>26</v>
      </c>
      <c r="E10" s="29" t="s">
        <v>42</v>
      </c>
      <c r="F10" s="29" t="s">
        <v>40</v>
      </c>
      <c r="G10" s="30" t="str">
        <f t="shared" si="0"/>
        <v>Onderdeel C rood</v>
      </c>
      <c r="H10" s="31">
        <f t="shared" si="1"/>
        <v>64.008031746031747</v>
      </c>
      <c r="I10" s="29">
        <v>28</v>
      </c>
      <c r="J10" s="32">
        <f t="shared" si="2"/>
        <v>0.53927714285714234</v>
      </c>
      <c r="K10" s="55">
        <v>6.4278485714285711</v>
      </c>
      <c r="L10" s="47">
        <v>65.428571428571431</v>
      </c>
      <c r="M10" s="32">
        <f t="shared" si="3"/>
        <v>0.53927714285714234</v>
      </c>
      <c r="N10" s="25"/>
      <c r="O10" s="43"/>
      <c r="P10" s="25"/>
      <c r="R10" s="25"/>
      <c r="S10" s="17" t="s">
        <v>16</v>
      </c>
      <c r="T10" s="18">
        <f>T9/100</f>
        <v>68.8</v>
      </c>
      <c r="U10" s="25"/>
      <c r="W10" s="25"/>
      <c r="X10" s="41" t="str">
        <f t="shared" si="4"/>
        <v/>
      </c>
      <c r="Y10" s="41" t="str">
        <f t="shared" si="5"/>
        <v/>
      </c>
      <c r="Z10" s="41" t="str">
        <f t="shared" si="6"/>
        <v/>
      </c>
      <c r="AA10" s="41" t="str">
        <f t="shared" si="7"/>
        <v/>
      </c>
      <c r="AB10" s="25"/>
    </row>
    <row r="11" spans="2:28" ht="13.5" thickBot="1" x14ac:dyDescent="0.25">
      <c r="B11" s="25"/>
      <c r="C11" s="29" t="s">
        <v>32</v>
      </c>
      <c r="D11" s="29" t="s">
        <v>26</v>
      </c>
      <c r="E11" s="29" t="s">
        <v>42</v>
      </c>
      <c r="F11" s="29" t="s">
        <v>41</v>
      </c>
      <c r="G11" s="30" t="str">
        <f t="shared" si="0"/>
        <v>Onderdeel D rood</v>
      </c>
      <c r="H11" s="31">
        <f t="shared" si="1"/>
        <v>65.61792185592185</v>
      </c>
      <c r="I11" s="29">
        <v>26</v>
      </c>
      <c r="J11" s="32">
        <f t="shared" si="2"/>
        <v>0.39438703296703359</v>
      </c>
      <c r="K11" s="55">
        <v>6.4278485714285711</v>
      </c>
      <c r="L11" s="47">
        <v>67.038461538461533</v>
      </c>
      <c r="M11" s="32">
        <f t="shared" si="3"/>
        <v>0.3943870329670327</v>
      </c>
      <c r="N11" s="25"/>
      <c r="O11" s="43"/>
      <c r="P11" s="25"/>
      <c r="R11" s="25"/>
      <c r="S11" s="20" t="s">
        <v>17</v>
      </c>
      <c r="T11" s="56">
        <f>SUM(Y4:Y205)</f>
        <v>129</v>
      </c>
      <c r="U11" s="25"/>
      <c r="W11" s="25"/>
      <c r="X11" s="41" t="str">
        <f t="shared" si="4"/>
        <v/>
      </c>
      <c r="Y11" s="41" t="str">
        <f t="shared" si="5"/>
        <v/>
      </c>
      <c r="Z11" s="41" t="str">
        <f t="shared" si="6"/>
        <v/>
      </c>
      <c r="AA11" s="41" t="str">
        <f t="shared" si="7"/>
        <v/>
      </c>
      <c r="AB11" s="25"/>
    </row>
    <row r="12" spans="2:28" ht="13.5" thickBot="1" x14ac:dyDescent="0.25">
      <c r="B12" s="25"/>
      <c r="C12" s="29" t="s">
        <v>32</v>
      </c>
      <c r="D12" s="29" t="s">
        <v>27</v>
      </c>
      <c r="E12" s="29" t="s">
        <v>30</v>
      </c>
      <c r="F12" s="29" t="s">
        <v>38</v>
      </c>
      <c r="G12" s="30" t="str">
        <f t="shared" si="0"/>
        <v>Onderdeel A blauw</v>
      </c>
      <c r="H12" s="31">
        <f t="shared" si="1"/>
        <v>60.074122807017559</v>
      </c>
      <c r="I12" s="29">
        <v>38</v>
      </c>
      <c r="J12" s="32">
        <f t="shared" si="2"/>
        <v>0.89332894736841872</v>
      </c>
      <c r="K12" s="55">
        <v>6.4733289473684206</v>
      </c>
      <c r="L12" s="47">
        <v>62.000000000000014</v>
      </c>
      <c r="M12" s="32">
        <f t="shared" si="3"/>
        <v>0.89332894736841961</v>
      </c>
      <c r="N12" s="25"/>
      <c r="O12" s="43"/>
      <c r="P12" s="25"/>
      <c r="R12" s="25"/>
      <c r="S12" s="17" t="s">
        <v>18</v>
      </c>
      <c r="T12" s="18">
        <f>IF(T11=0,0,9*T10/T11)</f>
        <v>4.8</v>
      </c>
      <c r="U12" s="25"/>
      <c r="W12" s="25"/>
      <c r="X12" s="41" t="str">
        <f t="shared" si="4"/>
        <v/>
      </c>
      <c r="Y12" s="41" t="str">
        <f t="shared" si="5"/>
        <v/>
      </c>
      <c r="Z12" s="41" t="str">
        <f t="shared" si="6"/>
        <v/>
      </c>
      <c r="AA12" s="41" t="str">
        <f t="shared" si="7"/>
        <v/>
      </c>
      <c r="AB12" s="25"/>
    </row>
    <row r="13" spans="2:28" ht="13.5" thickBot="1" x14ac:dyDescent="0.25">
      <c r="B13" s="25"/>
      <c r="C13" s="29" t="s">
        <v>32</v>
      </c>
      <c r="D13" s="29" t="s">
        <v>27</v>
      </c>
      <c r="E13" s="29" t="s">
        <v>30</v>
      </c>
      <c r="F13" s="29" t="s">
        <v>39</v>
      </c>
      <c r="G13" s="30" t="str">
        <f t="shared" si="0"/>
        <v>Onderdeel B blauw</v>
      </c>
      <c r="H13" s="31">
        <f t="shared" si="1"/>
        <v>63.874122807017542</v>
      </c>
      <c r="I13" s="29">
        <v>20</v>
      </c>
      <c r="J13" s="32">
        <f t="shared" si="2"/>
        <v>0.55132894736842086</v>
      </c>
      <c r="K13" s="55">
        <v>6.4733289473684206</v>
      </c>
      <c r="L13" s="47">
        <v>65.8</v>
      </c>
      <c r="M13" s="32">
        <f t="shared" si="3"/>
        <v>0.55132894736842086</v>
      </c>
      <c r="N13" s="25"/>
      <c r="O13" s="43"/>
      <c r="P13" s="25"/>
      <c r="R13" s="25"/>
      <c r="S13" s="17" t="s">
        <v>19</v>
      </c>
      <c r="T13" s="18">
        <f>IF(T11=0,1,6.3-T12)</f>
        <v>1.5</v>
      </c>
      <c r="U13" s="25"/>
      <c r="W13" s="25"/>
      <c r="X13" s="41" t="str">
        <f t="shared" si="4"/>
        <v/>
      </c>
      <c r="Y13" s="41" t="str">
        <f t="shared" si="5"/>
        <v/>
      </c>
      <c r="Z13" s="41" t="str">
        <f t="shared" si="6"/>
        <v/>
      </c>
      <c r="AA13" s="41" t="str">
        <f t="shared" si="7"/>
        <v/>
      </c>
      <c r="AB13" s="25"/>
    </row>
    <row r="14" spans="2:28" ht="13.5" thickBot="1" x14ac:dyDescent="0.25">
      <c r="B14" s="25"/>
      <c r="C14" s="29" t="s">
        <v>32</v>
      </c>
      <c r="D14" s="29" t="s">
        <v>27</v>
      </c>
      <c r="E14" s="29" t="s">
        <v>30</v>
      </c>
      <c r="F14" s="29" t="s">
        <v>40</v>
      </c>
      <c r="G14" s="30" t="str">
        <f t="shared" si="0"/>
        <v>Onderdeel C blauw</v>
      </c>
      <c r="H14" s="31">
        <f t="shared" si="1"/>
        <v>68.848316355404634</v>
      </c>
      <c r="I14" s="29">
        <v>31</v>
      </c>
      <c r="J14" s="32">
        <f t="shared" si="2"/>
        <v>0.10365152801358235</v>
      </c>
      <c r="K14" s="55">
        <v>6.4733289473684206</v>
      </c>
      <c r="L14" s="47">
        <v>70.774193548387089</v>
      </c>
      <c r="M14" s="32">
        <f t="shared" si="3"/>
        <v>0.10365152801358235</v>
      </c>
      <c r="N14" s="25"/>
      <c r="O14" s="43"/>
      <c r="P14" s="25"/>
      <c r="R14" s="25"/>
      <c r="S14" s="20" t="s">
        <v>20</v>
      </c>
      <c r="T14" s="21">
        <f>ROUND(T13,1)</f>
        <v>1.5</v>
      </c>
      <c r="U14" s="25"/>
      <c r="W14" s="25"/>
      <c r="X14" s="41" t="str">
        <f t="shared" si="4"/>
        <v/>
      </c>
      <c r="Y14" s="41" t="str">
        <f t="shared" si="5"/>
        <v/>
      </c>
      <c r="Z14" s="41" t="str">
        <f t="shared" si="6"/>
        <v/>
      </c>
      <c r="AA14" s="41" t="str">
        <f t="shared" si="7"/>
        <v/>
      </c>
      <c r="AB14" s="25"/>
    </row>
    <row r="15" spans="2:28" ht="13.5" thickBot="1" x14ac:dyDescent="0.25">
      <c r="B15" s="25"/>
      <c r="C15" s="29" t="s">
        <v>32</v>
      </c>
      <c r="D15" s="29" t="s">
        <v>27</v>
      </c>
      <c r="E15" s="29" t="s">
        <v>30</v>
      </c>
      <c r="F15" s="29" t="s">
        <v>41</v>
      </c>
      <c r="G15" s="30" t="str">
        <f t="shared" si="0"/>
        <v>Onderdeel D blauw</v>
      </c>
      <c r="H15" s="31">
        <f t="shared" si="1"/>
        <v>76.234122807017556</v>
      </c>
      <c r="I15" s="29">
        <v>25</v>
      </c>
      <c r="J15" s="32">
        <f t="shared" si="2"/>
        <v>-0.56107105263158008</v>
      </c>
      <c r="K15" s="55">
        <v>6.4733289473684206</v>
      </c>
      <c r="L15" s="47">
        <v>78.160000000000011</v>
      </c>
      <c r="M15" s="32">
        <f t="shared" si="3"/>
        <v>-0.56107105263158008</v>
      </c>
      <c r="N15" s="25"/>
      <c r="O15" s="43"/>
      <c r="P15" s="25"/>
      <c r="R15" s="25"/>
      <c r="S15" s="25"/>
      <c r="T15" s="25"/>
      <c r="U15" s="25"/>
      <c r="W15" s="25"/>
      <c r="X15" s="41" t="str">
        <f t="shared" si="4"/>
        <v/>
      </c>
      <c r="Y15" s="41" t="str">
        <f t="shared" si="5"/>
        <v/>
      </c>
      <c r="Z15" s="41" t="str">
        <f t="shared" si="6"/>
        <v/>
      </c>
      <c r="AA15" s="41" t="str">
        <f t="shared" si="7"/>
        <v/>
      </c>
      <c r="AB15" s="25"/>
    </row>
    <row r="16" spans="2:28" ht="13.5" thickBot="1" x14ac:dyDescent="0.25">
      <c r="B16" s="25"/>
      <c r="C16" s="29" t="s">
        <v>32</v>
      </c>
      <c r="D16" s="29" t="s">
        <v>27</v>
      </c>
      <c r="E16" s="29" t="s">
        <v>42</v>
      </c>
      <c r="F16" s="29" t="s">
        <v>38</v>
      </c>
      <c r="G16" s="30" t="str">
        <f t="shared" si="0"/>
        <v>Onderdeel A rood</v>
      </c>
      <c r="H16" s="31">
        <f t="shared" si="1"/>
        <v>64.160526315789468</v>
      </c>
      <c r="I16" s="29">
        <v>38</v>
      </c>
      <c r="J16" s="32">
        <f t="shared" si="2"/>
        <v>0.52555263157894849</v>
      </c>
      <c r="K16" s="55">
        <v>6.4655526315789462</v>
      </c>
      <c r="L16" s="47">
        <v>65.999999999999986</v>
      </c>
      <c r="M16" s="32">
        <f t="shared" si="3"/>
        <v>0.5255526315789476</v>
      </c>
      <c r="N16" s="25"/>
      <c r="O16" s="43"/>
      <c r="P16" s="25"/>
      <c r="R16" s="25"/>
      <c r="S16" s="44" t="s">
        <v>28</v>
      </c>
      <c r="T16" s="45">
        <v>6.3</v>
      </c>
      <c r="U16" s="25"/>
      <c r="W16" s="25"/>
      <c r="X16" s="41" t="str">
        <f t="shared" si="4"/>
        <v/>
      </c>
      <c r="Y16" s="41" t="str">
        <f t="shared" si="5"/>
        <v/>
      </c>
      <c r="Z16" s="41" t="str">
        <f t="shared" si="6"/>
        <v/>
      </c>
      <c r="AA16" s="41" t="str">
        <f t="shared" si="7"/>
        <v/>
      </c>
      <c r="AB16" s="25"/>
    </row>
    <row r="17" spans="2:28" ht="13.5" thickBot="1" x14ac:dyDescent="0.25">
      <c r="B17" s="25"/>
      <c r="C17" s="29" t="s">
        <v>32</v>
      </c>
      <c r="D17" s="29" t="s">
        <v>27</v>
      </c>
      <c r="E17" s="29" t="s">
        <v>42</v>
      </c>
      <c r="F17" s="29" t="s">
        <v>39</v>
      </c>
      <c r="G17" s="30" t="str">
        <f t="shared" si="0"/>
        <v>Onderdeel B rood</v>
      </c>
      <c r="H17" s="31">
        <f t="shared" si="1"/>
        <v>59.41052631578949</v>
      </c>
      <c r="I17" s="29">
        <v>20</v>
      </c>
      <c r="J17" s="32">
        <f t="shared" si="2"/>
        <v>0.95305263157894604</v>
      </c>
      <c r="K17" s="55">
        <v>6.4655526315789462</v>
      </c>
      <c r="L17" s="47">
        <v>61.250000000000007</v>
      </c>
      <c r="M17" s="32">
        <f t="shared" si="3"/>
        <v>0.95305263157894515</v>
      </c>
      <c r="N17" s="25"/>
      <c r="O17" s="43"/>
      <c r="P17" s="25"/>
      <c r="R17" s="25"/>
      <c r="S17" s="25"/>
      <c r="T17" s="25"/>
      <c r="U17" s="25"/>
      <c r="W17" s="25"/>
      <c r="X17" s="41" t="str">
        <f t="shared" si="4"/>
        <v/>
      </c>
      <c r="Y17" s="41" t="str">
        <f t="shared" si="5"/>
        <v/>
      </c>
      <c r="Z17" s="41" t="str">
        <f t="shared" si="6"/>
        <v/>
      </c>
      <c r="AA17" s="41" t="str">
        <f t="shared" si="7"/>
        <v/>
      </c>
      <c r="AB17" s="25"/>
    </row>
    <row r="18" spans="2:28" ht="13.5" thickBot="1" x14ac:dyDescent="0.25">
      <c r="B18" s="25"/>
      <c r="C18" s="29" t="s">
        <v>32</v>
      </c>
      <c r="D18" s="29" t="s">
        <v>27</v>
      </c>
      <c r="E18" s="29" t="s">
        <v>42</v>
      </c>
      <c r="F18" s="29" t="s">
        <v>40</v>
      </c>
      <c r="G18" s="30" t="str">
        <f t="shared" si="0"/>
        <v>Onderdeel C rood</v>
      </c>
      <c r="H18" s="31">
        <f t="shared" si="1"/>
        <v>70.999235993208828</v>
      </c>
      <c r="I18" s="29">
        <v>31</v>
      </c>
      <c r="J18" s="32">
        <f t="shared" si="2"/>
        <v>-8.9931239388794104E-2</v>
      </c>
      <c r="K18" s="55">
        <v>6.4655526315789462</v>
      </c>
      <c r="L18" s="47">
        <v>72.838709677419345</v>
      </c>
      <c r="M18" s="32">
        <f t="shared" si="3"/>
        <v>-8.9931239388794992E-2</v>
      </c>
      <c r="N18" s="25"/>
      <c r="O18" s="43"/>
      <c r="P18" s="25"/>
      <c r="W18" s="25"/>
      <c r="X18" s="41" t="str">
        <f t="shared" si="4"/>
        <v/>
      </c>
      <c r="Y18" s="41" t="str">
        <f t="shared" si="5"/>
        <v/>
      </c>
      <c r="Z18" s="41" t="str">
        <f t="shared" si="6"/>
        <v/>
      </c>
      <c r="AA18" s="41" t="str">
        <f t="shared" si="7"/>
        <v/>
      </c>
      <c r="AB18" s="25"/>
    </row>
    <row r="19" spans="2:28" ht="13.5" thickBot="1" x14ac:dyDescent="0.25">
      <c r="B19" s="25"/>
      <c r="C19" s="29" t="s">
        <v>32</v>
      </c>
      <c r="D19" s="29" t="s">
        <v>27</v>
      </c>
      <c r="E19" s="29" t="s">
        <v>42</v>
      </c>
      <c r="F19" s="29" t="s">
        <v>41</v>
      </c>
      <c r="G19" s="30" t="str">
        <f t="shared" si="0"/>
        <v>Onderdeel D rood</v>
      </c>
      <c r="H19" s="31">
        <f t="shared" si="1"/>
        <v>70.920526315789488</v>
      </c>
      <c r="I19" s="29">
        <v>25</v>
      </c>
      <c r="J19" s="32">
        <f t="shared" si="2"/>
        <v>-8.2847368421054668E-2</v>
      </c>
      <c r="K19" s="55">
        <v>6.4655526315789462</v>
      </c>
      <c r="L19" s="47">
        <v>72.760000000000005</v>
      </c>
      <c r="M19" s="32">
        <f t="shared" si="3"/>
        <v>-8.284736842105378E-2</v>
      </c>
      <c r="N19" s="25"/>
      <c r="O19" s="43"/>
      <c r="P19" s="25"/>
      <c r="W19" s="25"/>
      <c r="X19" s="41" t="str">
        <f t="shared" si="4"/>
        <v/>
      </c>
      <c r="Y19" s="41" t="str">
        <f t="shared" si="5"/>
        <v/>
      </c>
      <c r="Z19" s="41" t="str">
        <f t="shared" si="6"/>
        <v/>
      </c>
      <c r="AA19" s="41" t="str">
        <f t="shared" si="7"/>
        <v/>
      </c>
      <c r="AB19" s="25"/>
    </row>
    <row r="20" spans="2:28" ht="13.5" thickBot="1" x14ac:dyDescent="0.25">
      <c r="B20" s="25"/>
      <c r="C20" s="29" t="s">
        <v>32</v>
      </c>
      <c r="D20" s="29" t="s">
        <v>33</v>
      </c>
      <c r="E20" s="29" t="s">
        <v>30</v>
      </c>
      <c r="F20" s="29" t="s">
        <v>38</v>
      </c>
      <c r="G20" s="30" t="str">
        <f t="shared" si="0"/>
        <v>Onderdeel A blauw</v>
      </c>
      <c r="H20" s="31">
        <f t="shared" si="1"/>
        <v>64.784182663164302</v>
      </c>
      <c r="I20" s="29">
        <v>49</v>
      </c>
      <c r="J20" s="32">
        <f t="shared" si="2"/>
        <v>0.46942356031521282</v>
      </c>
      <c r="K20" s="55">
        <v>6.3230970297029696</v>
      </c>
      <c r="L20" s="47">
        <v>65.040816326530631</v>
      </c>
      <c r="M20" s="32">
        <f t="shared" si="3"/>
        <v>0.46942356031521282</v>
      </c>
      <c r="N20" s="25"/>
      <c r="O20" s="43"/>
      <c r="P20" s="25"/>
      <c r="W20" s="25"/>
      <c r="X20" s="41" t="str">
        <f t="shared" si="4"/>
        <v/>
      </c>
      <c r="Y20" s="41" t="str">
        <f t="shared" si="5"/>
        <v/>
      </c>
      <c r="Z20" s="41" t="str">
        <f t="shared" si="6"/>
        <v/>
      </c>
      <c r="AA20" s="41" t="str">
        <f t="shared" si="7"/>
        <v/>
      </c>
      <c r="AB20" s="25"/>
    </row>
    <row r="21" spans="2:28" ht="13.5" thickBot="1" x14ac:dyDescent="0.25">
      <c r="B21" s="25"/>
      <c r="C21" s="29" t="s">
        <v>32</v>
      </c>
      <c r="D21" s="29" t="s">
        <v>33</v>
      </c>
      <c r="E21" s="29" t="s">
        <v>30</v>
      </c>
      <c r="F21" s="29" t="s">
        <v>39</v>
      </c>
      <c r="G21" s="30" t="str">
        <f t="shared" si="0"/>
        <v>Onderdeel B blauw</v>
      </c>
      <c r="H21" s="31">
        <f t="shared" si="1"/>
        <v>67.903366336633667</v>
      </c>
      <c r="I21" s="29">
        <v>25</v>
      </c>
      <c r="J21" s="32">
        <f t="shared" si="2"/>
        <v>0.1886970297029702</v>
      </c>
      <c r="K21" s="55">
        <v>6.3230970297029696</v>
      </c>
      <c r="L21" s="47">
        <v>68.16</v>
      </c>
      <c r="M21" s="32">
        <f t="shared" si="3"/>
        <v>0.1886970297029702</v>
      </c>
      <c r="N21" s="25"/>
      <c r="O21" s="43"/>
      <c r="P21" s="25"/>
      <c r="W21" s="25"/>
      <c r="X21" s="41" t="str">
        <f t="shared" si="4"/>
        <v/>
      </c>
      <c r="Y21" s="41" t="str">
        <f t="shared" si="5"/>
        <v/>
      </c>
      <c r="Z21" s="41" t="str">
        <f t="shared" si="6"/>
        <v/>
      </c>
      <c r="AA21" s="41" t="str">
        <f t="shared" si="7"/>
        <v/>
      </c>
      <c r="AB21" s="25"/>
    </row>
    <row r="22" spans="2:28" ht="13.5" thickBot="1" x14ac:dyDescent="0.25">
      <c r="B22" s="25"/>
      <c r="C22" s="29" t="s">
        <v>32</v>
      </c>
      <c r="D22" s="29" t="s">
        <v>33</v>
      </c>
      <c r="E22" s="29" t="s">
        <v>30</v>
      </c>
      <c r="F22" s="29" t="s">
        <v>40</v>
      </c>
      <c r="G22" s="30" t="str">
        <f t="shared" si="0"/>
        <v>Onderdeel C blauw</v>
      </c>
      <c r="H22" s="31">
        <f t="shared" si="1"/>
        <v>81.372995966263318</v>
      </c>
      <c r="I22" s="29">
        <v>27</v>
      </c>
      <c r="J22" s="32">
        <f t="shared" si="2"/>
        <v>-1.023569636963698</v>
      </c>
      <c r="K22" s="55">
        <v>6.3230970297029696</v>
      </c>
      <c r="L22" s="47">
        <v>81.629629629629648</v>
      </c>
      <c r="M22" s="32">
        <f t="shared" si="3"/>
        <v>-1.0235696369636988</v>
      </c>
      <c r="N22" s="25"/>
      <c r="O22" s="43"/>
      <c r="P22" s="25"/>
      <c r="W22" s="25"/>
      <c r="X22" s="41" t="str">
        <f t="shared" si="4"/>
        <v/>
      </c>
      <c r="Y22" s="41" t="str">
        <f t="shared" si="5"/>
        <v/>
      </c>
      <c r="Z22" s="41" t="str">
        <f t="shared" si="6"/>
        <v/>
      </c>
      <c r="AA22" s="41" t="str">
        <f t="shared" si="7"/>
        <v/>
      </c>
      <c r="AB22" s="25"/>
    </row>
    <row r="23" spans="2:28" ht="13.5" thickBot="1" x14ac:dyDescent="0.25">
      <c r="B23" s="25"/>
      <c r="C23" s="29" t="s">
        <v>32</v>
      </c>
      <c r="D23" s="29" t="s">
        <v>33</v>
      </c>
      <c r="E23" s="29" t="s">
        <v>42</v>
      </c>
      <c r="F23" s="29" t="s">
        <v>38</v>
      </c>
      <c r="G23" s="30" t="str">
        <f t="shared" si="0"/>
        <v>Onderdeel A rood</v>
      </c>
      <c r="H23" s="31">
        <f t="shared" si="1"/>
        <v>63.081466666666671</v>
      </c>
      <c r="I23" s="29">
        <v>48</v>
      </c>
      <c r="J23" s="32">
        <f t="shared" si="2"/>
        <v>0.622668</v>
      </c>
      <c r="K23" s="55">
        <v>6.7745429999999995</v>
      </c>
      <c r="L23" s="47">
        <v>68.354166666666671</v>
      </c>
      <c r="M23" s="32">
        <f t="shared" si="3"/>
        <v>0.62266799999999911</v>
      </c>
      <c r="N23" s="25"/>
      <c r="O23" s="43"/>
      <c r="P23" s="25"/>
      <c r="W23" s="25"/>
      <c r="X23" s="41" t="str">
        <f t="shared" si="4"/>
        <v/>
      </c>
      <c r="Y23" s="41" t="str">
        <f t="shared" si="5"/>
        <v/>
      </c>
      <c r="Z23" s="41" t="str">
        <f t="shared" si="6"/>
        <v/>
      </c>
      <c r="AA23" s="41" t="str">
        <f t="shared" si="7"/>
        <v/>
      </c>
      <c r="AB23" s="25"/>
    </row>
    <row r="24" spans="2:28" ht="13.5" thickBot="1" x14ac:dyDescent="0.25">
      <c r="B24" s="25"/>
      <c r="C24" s="29" t="s">
        <v>32</v>
      </c>
      <c r="D24" s="29" t="s">
        <v>33</v>
      </c>
      <c r="E24" s="29" t="s">
        <v>42</v>
      </c>
      <c r="F24" s="29" t="s">
        <v>39</v>
      </c>
      <c r="G24" s="30" t="str">
        <f t="shared" si="0"/>
        <v>Onderdeel B rood</v>
      </c>
      <c r="H24" s="31">
        <f t="shared" si="1"/>
        <v>70.007300000000001</v>
      </c>
      <c r="I24" s="29">
        <v>25</v>
      </c>
      <c r="J24" s="32">
        <f t="shared" si="2"/>
        <v>-6.5700000000035175E-4</v>
      </c>
      <c r="K24" s="55">
        <v>6.7745429999999995</v>
      </c>
      <c r="L24" s="47">
        <v>75.28</v>
      </c>
      <c r="M24" s="32">
        <f t="shared" si="3"/>
        <v>-6.5700000000035175E-4</v>
      </c>
      <c r="N24" s="25"/>
      <c r="O24" s="43"/>
      <c r="P24" s="25"/>
      <c r="W24" s="25"/>
      <c r="X24" s="41" t="str">
        <f t="shared" si="4"/>
        <v/>
      </c>
      <c r="Y24" s="41" t="str">
        <f t="shared" si="5"/>
        <v/>
      </c>
      <c r="Z24" s="41" t="str">
        <f t="shared" si="6"/>
        <v/>
      </c>
      <c r="AA24" s="41" t="str">
        <f t="shared" si="7"/>
        <v/>
      </c>
      <c r="AB24" s="25"/>
    </row>
    <row r="25" spans="2:28" ht="13.5" thickBot="1" x14ac:dyDescent="0.25">
      <c r="B25" s="25"/>
      <c r="C25" s="29" t="s">
        <v>32</v>
      </c>
      <c r="D25" s="29" t="s">
        <v>33</v>
      </c>
      <c r="E25" s="29" t="s">
        <v>42</v>
      </c>
      <c r="F25" s="29" t="s">
        <v>40</v>
      </c>
      <c r="G25" s="30" t="str">
        <f t="shared" si="0"/>
        <v>Onderdeel C rood</v>
      </c>
      <c r="H25" s="31">
        <f t="shared" si="1"/>
        <v>82.319892592592595</v>
      </c>
      <c r="I25" s="29">
        <v>27</v>
      </c>
      <c r="J25" s="32">
        <f t="shared" si="2"/>
        <v>-1.1087903333333342</v>
      </c>
      <c r="K25" s="55">
        <v>6.7745429999999995</v>
      </c>
      <c r="L25" s="47">
        <v>87.592592592592595</v>
      </c>
      <c r="M25" s="32">
        <f t="shared" si="3"/>
        <v>-1.1087903333333342</v>
      </c>
      <c r="N25" s="25"/>
      <c r="O25" s="43"/>
      <c r="P25" s="25"/>
      <c r="W25" s="25"/>
      <c r="X25" s="41" t="str">
        <f t="shared" si="4"/>
        <v/>
      </c>
      <c r="Y25" s="41" t="str">
        <f t="shared" si="5"/>
        <v/>
      </c>
      <c r="Z25" s="41" t="str">
        <f t="shared" si="6"/>
        <v/>
      </c>
      <c r="AA25" s="41" t="str">
        <f t="shared" si="7"/>
        <v/>
      </c>
      <c r="AB25" s="25"/>
    </row>
    <row r="26" spans="2:28" ht="13.5" thickBot="1" x14ac:dyDescent="0.25">
      <c r="B26" s="25"/>
      <c r="C26" s="29" t="s">
        <v>36</v>
      </c>
      <c r="D26" s="29" t="s">
        <v>26</v>
      </c>
      <c r="E26" s="29" t="s">
        <v>30</v>
      </c>
      <c r="F26" s="29" t="s">
        <v>38</v>
      </c>
      <c r="G26" s="30" t="str">
        <f t="shared" si="0"/>
        <v>Onderdeel A blauw</v>
      </c>
      <c r="H26" s="31">
        <f t="shared" si="1"/>
        <v>75.588344444444445</v>
      </c>
      <c r="I26" s="29">
        <v>10</v>
      </c>
      <c r="J26" s="32">
        <f t="shared" si="2"/>
        <v>-0.50295100000000037</v>
      </c>
      <c r="K26" s="55">
        <v>6.4720489999999993</v>
      </c>
      <c r="L26" s="47">
        <v>77.5</v>
      </c>
      <c r="M26" s="32">
        <f t="shared" si="3"/>
        <v>-0.50295100000000037</v>
      </c>
      <c r="N26" s="25"/>
      <c r="O26" s="43"/>
      <c r="P26" s="25"/>
      <c r="W26" s="25"/>
      <c r="X26" s="41" t="str">
        <f t="shared" si="4"/>
        <v/>
      </c>
      <c r="Y26" s="41" t="str">
        <f t="shared" si="5"/>
        <v/>
      </c>
      <c r="Z26" s="41" t="str">
        <f t="shared" si="6"/>
        <v/>
      </c>
      <c r="AA26" s="41" t="str">
        <f t="shared" si="7"/>
        <v/>
      </c>
      <c r="AB26" s="25"/>
    </row>
    <row r="27" spans="2:28" ht="13.5" thickBot="1" x14ac:dyDescent="0.25">
      <c r="B27" s="25"/>
      <c r="C27" s="29" t="s">
        <v>36</v>
      </c>
      <c r="D27" s="29" t="s">
        <v>26</v>
      </c>
      <c r="E27" s="29" t="s">
        <v>30</v>
      </c>
      <c r="F27" s="29" t="s">
        <v>39</v>
      </c>
      <c r="G27" s="30" t="str">
        <f t="shared" si="0"/>
        <v>Onderdeel B blauw</v>
      </c>
      <c r="H27" s="31">
        <f t="shared" si="1"/>
        <v>62.319113675213679</v>
      </c>
      <c r="I27" s="29">
        <v>39</v>
      </c>
      <c r="J27" s="32">
        <f t="shared" si="2"/>
        <v>0.69127976923076861</v>
      </c>
      <c r="K27" s="55">
        <v>6.4720489999999993</v>
      </c>
      <c r="L27" s="47">
        <v>64.230769230769226</v>
      </c>
      <c r="M27" s="32">
        <f t="shared" si="3"/>
        <v>0.69127976923076861</v>
      </c>
      <c r="N27" s="25"/>
      <c r="O27" s="43"/>
      <c r="P27" s="25"/>
      <c r="W27" s="25"/>
      <c r="X27" s="41" t="str">
        <f t="shared" si="4"/>
        <v/>
      </c>
      <c r="Y27" s="41" t="str">
        <f t="shared" si="5"/>
        <v/>
      </c>
      <c r="Z27" s="41" t="str">
        <f t="shared" si="6"/>
        <v/>
      </c>
      <c r="AA27" s="41" t="str">
        <f t="shared" si="7"/>
        <v/>
      </c>
      <c r="AB27" s="25"/>
    </row>
    <row r="28" spans="2:28" ht="13.5" thickBot="1" x14ac:dyDescent="0.25">
      <c r="B28" s="25"/>
      <c r="C28" s="29" t="s">
        <v>36</v>
      </c>
      <c r="D28" s="29" t="s">
        <v>26</v>
      </c>
      <c r="E28" s="29" t="s">
        <v>30</v>
      </c>
      <c r="F28" s="29" t="s">
        <v>40</v>
      </c>
      <c r="G28" s="30" t="str">
        <f t="shared" si="0"/>
        <v>Onderdeel C blauw</v>
      </c>
      <c r="H28" s="31">
        <f t="shared" si="1"/>
        <v>74.638344444444456</v>
      </c>
      <c r="I28" s="29">
        <v>20</v>
      </c>
      <c r="J28" s="32">
        <f t="shared" si="2"/>
        <v>-0.41745100000000068</v>
      </c>
      <c r="K28" s="55">
        <v>6.4720489999999993</v>
      </c>
      <c r="L28" s="47">
        <v>76.550000000000011</v>
      </c>
      <c r="M28" s="32">
        <f t="shared" si="3"/>
        <v>-0.41745100000000157</v>
      </c>
      <c r="N28" s="25"/>
      <c r="O28" s="43"/>
      <c r="P28" s="25"/>
      <c r="W28" s="25"/>
      <c r="X28" s="41" t="str">
        <f t="shared" si="4"/>
        <v/>
      </c>
      <c r="Y28" s="41" t="str">
        <f t="shared" si="5"/>
        <v/>
      </c>
      <c r="Z28" s="41" t="str">
        <f t="shared" si="6"/>
        <v/>
      </c>
      <c r="AA28" s="41" t="str">
        <f t="shared" si="7"/>
        <v/>
      </c>
      <c r="AB28" s="25"/>
    </row>
    <row r="29" spans="2:28" ht="13.5" thickBot="1" x14ac:dyDescent="0.25">
      <c r="B29" s="25"/>
      <c r="C29" s="29" t="s">
        <v>36</v>
      </c>
      <c r="D29" s="29" t="s">
        <v>26</v>
      </c>
      <c r="E29" s="29" t="s">
        <v>30</v>
      </c>
      <c r="F29" s="29" t="s">
        <v>41</v>
      </c>
      <c r="G29" s="30" t="str">
        <f t="shared" si="0"/>
        <v>Onderdeel D blauw</v>
      </c>
      <c r="H29" s="31">
        <f t="shared" si="1"/>
        <v>56.95931218637994</v>
      </c>
      <c r="I29" s="29">
        <v>31</v>
      </c>
      <c r="J29" s="32">
        <f t="shared" si="2"/>
        <v>1.1736619032258053</v>
      </c>
      <c r="K29" s="55">
        <v>6.4720489999999993</v>
      </c>
      <c r="L29" s="47">
        <v>58.870967741935488</v>
      </c>
      <c r="M29" s="32">
        <f t="shared" si="3"/>
        <v>1.1736619032258053</v>
      </c>
      <c r="N29" s="25"/>
      <c r="O29" s="43"/>
      <c r="P29" s="25"/>
      <c r="W29" s="25"/>
      <c r="X29" s="41" t="str">
        <f t="shared" si="4"/>
        <v/>
      </c>
      <c r="Y29" s="41" t="str">
        <f t="shared" si="5"/>
        <v/>
      </c>
      <c r="Z29" s="41" t="str">
        <f t="shared" si="6"/>
        <v/>
      </c>
      <c r="AA29" s="41" t="str">
        <f t="shared" si="7"/>
        <v/>
      </c>
      <c r="AB29" s="25"/>
    </row>
    <row r="30" spans="2:28" ht="13.5" thickBot="1" x14ac:dyDescent="0.25">
      <c r="B30" s="25"/>
      <c r="C30" s="29" t="s">
        <v>36</v>
      </c>
      <c r="D30" s="29" t="s">
        <v>26</v>
      </c>
      <c r="E30" s="29" t="s">
        <v>42</v>
      </c>
      <c r="F30" s="29" t="s">
        <v>38</v>
      </c>
      <c r="G30" s="30" t="str">
        <f t="shared" si="0"/>
        <v>Onderdeel A rood</v>
      </c>
      <c r="H30" s="31">
        <f t="shared" si="1"/>
        <v>75.962166666666661</v>
      </c>
      <c r="I30" s="29">
        <v>10</v>
      </c>
      <c r="J30" s="32">
        <f t="shared" si="2"/>
        <v>-0.53659500000000016</v>
      </c>
      <c r="K30" s="55">
        <v>6.4834050000000003</v>
      </c>
      <c r="L30" s="47">
        <v>78</v>
      </c>
      <c r="M30" s="32">
        <f t="shared" si="3"/>
        <v>-0.53659499999999927</v>
      </c>
      <c r="N30" s="25"/>
      <c r="O30" s="43"/>
      <c r="P30" s="25"/>
      <c r="W30" s="25"/>
      <c r="X30" s="41" t="str">
        <f t="shared" si="4"/>
        <v/>
      </c>
      <c r="Y30" s="41" t="str">
        <f t="shared" si="5"/>
        <v/>
      </c>
      <c r="Z30" s="41" t="str">
        <f t="shared" si="6"/>
        <v/>
      </c>
      <c r="AA30" s="41" t="str">
        <f t="shared" si="7"/>
        <v/>
      </c>
      <c r="AB30" s="25"/>
    </row>
    <row r="31" spans="2:28" ht="13.5" thickBot="1" x14ac:dyDescent="0.25">
      <c r="B31" s="25"/>
      <c r="C31" s="29" t="s">
        <v>36</v>
      </c>
      <c r="D31" s="29" t="s">
        <v>26</v>
      </c>
      <c r="E31" s="29" t="s">
        <v>42</v>
      </c>
      <c r="F31" s="29" t="s">
        <v>39</v>
      </c>
      <c r="G31" s="30" t="str">
        <f t="shared" si="0"/>
        <v>Onderdeel B rood</v>
      </c>
      <c r="H31" s="31">
        <f t="shared" si="1"/>
        <v>68.603192307692296</v>
      </c>
      <c r="I31" s="29">
        <v>39</v>
      </c>
      <c r="J31" s="32">
        <f t="shared" si="2"/>
        <v>0.125712692307693</v>
      </c>
      <c r="K31" s="55">
        <v>6.4834050000000003</v>
      </c>
      <c r="L31" s="47">
        <v>70.641025641025635</v>
      </c>
      <c r="M31" s="32">
        <f t="shared" si="3"/>
        <v>0.125712692307693</v>
      </c>
      <c r="N31" s="25"/>
      <c r="O31" s="43"/>
      <c r="P31" s="25"/>
      <c r="W31" s="25"/>
      <c r="X31" s="41" t="str">
        <f t="shared" si="4"/>
        <v/>
      </c>
      <c r="Y31" s="41" t="str">
        <f t="shared" si="5"/>
        <v/>
      </c>
      <c r="Z31" s="41" t="str">
        <f t="shared" si="6"/>
        <v/>
      </c>
      <c r="AA31" s="41" t="str">
        <f t="shared" si="7"/>
        <v/>
      </c>
      <c r="AB31" s="25"/>
    </row>
    <row r="32" spans="2:28" ht="13.5" thickBot="1" x14ac:dyDescent="0.25">
      <c r="B32" s="25"/>
      <c r="C32" s="29" t="s">
        <v>36</v>
      </c>
      <c r="D32" s="29" t="s">
        <v>26</v>
      </c>
      <c r="E32" s="29" t="s">
        <v>42</v>
      </c>
      <c r="F32" s="29" t="s">
        <v>40</v>
      </c>
      <c r="G32" s="30" t="str">
        <f t="shared" si="0"/>
        <v>Onderdeel C rood</v>
      </c>
      <c r="H32" s="31">
        <f t="shared" si="1"/>
        <v>73.06216666666667</v>
      </c>
      <c r="I32" s="29">
        <v>20</v>
      </c>
      <c r="J32" s="32">
        <f t="shared" si="2"/>
        <v>-0.27559500000000092</v>
      </c>
      <c r="K32" s="55">
        <v>6.4834050000000003</v>
      </c>
      <c r="L32" s="47">
        <v>75.100000000000009</v>
      </c>
      <c r="M32" s="32">
        <f t="shared" si="3"/>
        <v>-0.27559500000000092</v>
      </c>
      <c r="N32" s="25"/>
      <c r="O32" s="43"/>
      <c r="P32" s="25"/>
      <c r="W32" s="25"/>
      <c r="X32" s="41" t="str">
        <f t="shared" si="4"/>
        <v/>
      </c>
      <c r="Y32" s="41" t="str">
        <f t="shared" si="5"/>
        <v/>
      </c>
      <c r="Z32" s="41" t="str">
        <f t="shared" si="6"/>
        <v/>
      </c>
      <c r="AA32" s="41" t="str">
        <f t="shared" si="7"/>
        <v/>
      </c>
      <c r="AB32" s="25"/>
    </row>
    <row r="33" spans="2:28" ht="13.5" thickBot="1" x14ac:dyDescent="0.25">
      <c r="B33" s="25"/>
      <c r="C33" s="29" t="s">
        <v>36</v>
      </c>
      <c r="D33" s="29" t="s">
        <v>26</v>
      </c>
      <c r="E33" s="29" t="s">
        <v>42</v>
      </c>
      <c r="F33" s="29" t="s">
        <v>41</v>
      </c>
      <c r="G33" s="30" t="str">
        <f t="shared" si="0"/>
        <v>Onderdeel D rood</v>
      </c>
      <c r="H33" s="31">
        <f t="shared" si="1"/>
        <v>57.123456989247309</v>
      </c>
      <c r="I33" s="29">
        <v>31</v>
      </c>
      <c r="J33" s="32">
        <f t="shared" si="2"/>
        <v>1.1588888709677416</v>
      </c>
      <c r="K33" s="55">
        <v>6.4834050000000003</v>
      </c>
      <c r="L33" s="47">
        <v>59.161290322580648</v>
      </c>
      <c r="M33" s="32">
        <f t="shared" si="3"/>
        <v>1.1588888709677416</v>
      </c>
      <c r="N33" s="25"/>
      <c r="O33" s="43"/>
      <c r="P33" s="25"/>
      <c r="W33" s="25"/>
      <c r="X33" s="41" t="str">
        <f t="shared" si="4"/>
        <v/>
      </c>
      <c r="Y33" s="41" t="str">
        <f t="shared" si="5"/>
        <v/>
      </c>
      <c r="Z33" s="41" t="str">
        <f t="shared" si="6"/>
        <v/>
      </c>
      <c r="AA33" s="41" t="str">
        <f t="shared" si="7"/>
        <v/>
      </c>
      <c r="AB33" s="25"/>
    </row>
    <row r="34" spans="2:28" ht="13.5" thickBot="1" x14ac:dyDescent="0.25">
      <c r="B34" s="25"/>
      <c r="C34" s="29" t="s">
        <v>36</v>
      </c>
      <c r="D34" s="29" t="s">
        <v>27</v>
      </c>
      <c r="E34" s="29" t="s">
        <v>30</v>
      </c>
      <c r="F34" s="29" t="s">
        <v>38</v>
      </c>
      <c r="G34" s="30" t="str">
        <f t="shared" si="0"/>
        <v>Onderdeel A blauw</v>
      </c>
      <c r="H34" s="31">
        <f t="shared" si="1"/>
        <v>67.189464646464643</v>
      </c>
      <c r="I34" s="29">
        <v>12</v>
      </c>
      <c r="J34" s="32">
        <f t="shared" si="2"/>
        <v>0.25294818181818179</v>
      </c>
      <c r="K34" s="55">
        <v>6.702948181818182</v>
      </c>
      <c r="L34" s="47">
        <v>71.666666666666671</v>
      </c>
      <c r="M34" s="32">
        <f t="shared" si="3"/>
        <v>0.25294818181818179</v>
      </c>
      <c r="N34" s="25"/>
      <c r="O34" s="43"/>
      <c r="P34" s="25"/>
      <c r="W34" s="25"/>
      <c r="X34" s="41" t="str">
        <f t="shared" si="4"/>
        <v/>
      </c>
      <c r="Y34" s="41" t="str">
        <f t="shared" si="5"/>
        <v/>
      </c>
      <c r="Z34" s="41" t="str">
        <f t="shared" si="6"/>
        <v/>
      </c>
      <c r="AA34" s="41" t="str">
        <f t="shared" si="7"/>
        <v/>
      </c>
      <c r="AB34" s="25"/>
    </row>
    <row r="35" spans="2:28" ht="13.5" thickBot="1" x14ac:dyDescent="0.25">
      <c r="B35" s="25"/>
      <c r="C35" s="29" t="s">
        <v>36</v>
      </c>
      <c r="D35" s="29" t="s">
        <v>27</v>
      </c>
      <c r="E35" s="29" t="s">
        <v>30</v>
      </c>
      <c r="F35" s="29" t="s">
        <v>39</v>
      </c>
      <c r="G35" s="30" t="str">
        <f t="shared" si="0"/>
        <v>Onderdeel B blauw</v>
      </c>
      <c r="H35" s="31">
        <f t="shared" si="1"/>
        <v>58.011686868686873</v>
      </c>
      <c r="I35" s="29">
        <v>45</v>
      </c>
      <c r="J35" s="32">
        <f t="shared" si="2"/>
        <v>1.0789481818181805</v>
      </c>
      <c r="K35" s="55">
        <v>6.702948181818182</v>
      </c>
      <c r="L35" s="47">
        <v>62.488888888888894</v>
      </c>
      <c r="M35" s="32">
        <f t="shared" si="3"/>
        <v>1.0789481818181814</v>
      </c>
      <c r="N35" s="25"/>
      <c r="O35" s="43"/>
      <c r="P35" s="25"/>
      <c r="W35" s="25"/>
      <c r="X35" s="41" t="str">
        <f t="shared" si="4"/>
        <v/>
      </c>
      <c r="Y35" s="41" t="str">
        <f t="shared" si="5"/>
        <v/>
      </c>
      <c r="Z35" s="41" t="str">
        <f t="shared" si="6"/>
        <v/>
      </c>
      <c r="AA35" s="41" t="str">
        <f t="shared" si="7"/>
        <v/>
      </c>
      <c r="AB35" s="25"/>
    </row>
    <row r="36" spans="2:28" ht="13.5" thickBot="1" x14ac:dyDescent="0.25">
      <c r="B36" s="25"/>
      <c r="C36" s="29" t="s">
        <v>36</v>
      </c>
      <c r="D36" s="29" t="s">
        <v>27</v>
      </c>
      <c r="E36" s="29" t="s">
        <v>30</v>
      </c>
      <c r="F36" s="29" t="s">
        <v>40</v>
      </c>
      <c r="G36" s="30" t="str">
        <f t="shared" si="0"/>
        <v>Onderdeel C blauw</v>
      </c>
      <c r="H36" s="31">
        <f t="shared" si="1"/>
        <v>62.680692716640088</v>
      </c>
      <c r="I36" s="29">
        <v>19</v>
      </c>
      <c r="J36" s="32">
        <f t="shared" si="2"/>
        <v>0.65873765550239227</v>
      </c>
      <c r="K36" s="55">
        <v>6.702948181818182</v>
      </c>
      <c r="L36" s="47">
        <v>67.15789473684211</v>
      </c>
      <c r="M36" s="32">
        <f t="shared" si="3"/>
        <v>0.65873765550239227</v>
      </c>
      <c r="N36" s="25"/>
      <c r="O36" s="43"/>
      <c r="P36" s="25"/>
      <c r="W36" s="25"/>
      <c r="X36" s="41" t="str">
        <f t="shared" si="4"/>
        <v/>
      </c>
      <c r="Y36" s="41" t="str">
        <f t="shared" si="5"/>
        <v/>
      </c>
      <c r="Z36" s="41" t="str">
        <f t="shared" si="6"/>
        <v/>
      </c>
      <c r="AA36" s="41" t="str">
        <f t="shared" si="7"/>
        <v/>
      </c>
      <c r="AB36" s="25"/>
    </row>
    <row r="37" spans="2:28" ht="13.5" thickBot="1" x14ac:dyDescent="0.25">
      <c r="B37" s="25"/>
      <c r="C37" s="29" t="s">
        <v>36</v>
      </c>
      <c r="D37" s="29" t="s">
        <v>27</v>
      </c>
      <c r="E37" s="29" t="s">
        <v>30</v>
      </c>
      <c r="F37" s="29" t="s">
        <v>41</v>
      </c>
      <c r="G37" s="30" t="str">
        <f t="shared" si="0"/>
        <v>Onderdeel D blauw</v>
      </c>
      <c r="H37" s="31">
        <f t="shared" si="1"/>
        <v>54.963974450386218</v>
      </c>
      <c r="I37" s="29">
        <v>34</v>
      </c>
      <c r="J37" s="32">
        <f t="shared" si="2"/>
        <v>1.35324229946524</v>
      </c>
      <c r="K37" s="55">
        <v>6.702948181818182</v>
      </c>
      <c r="L37" s="47">
        <v>59.441176470588239</v>
      </c>
      <c r="M37" s="32">
        <f t="shared" si="3"/>
        <v>1.3532422994652409</v>
      </c>
      <c r="N37" s="25"/>
      <c r="O37" s="43"/>
      <c r="P37" s="25"/>
      <c r="W37" s="25"/>
      <c r="X37" s="41" t="str">
        <f t="shared" si="4"/>
        <v/>
      </c>
      <c r="Y37" s="41" t="str">
        <f t="shared" si="5"/>
        <v/>
      </c>
      <c r="Z37" s="41" t="str">
        <f t="shared" si="6"/>
        <v/>
      </c>
      <c r="AA37" s="41" t="str">
        <f t="shared" si="7"/>
        <v/>
      </c>
      <c r="AB37" s="25"/>
    </row>
    <row r="38" spans="2:28" ht="13.5" thickBot="1" x14ac:dyDescent="0.25">
      <c r="B38" s="25"/>
      <c r="C38" s="29" t="s">
        <v>36</v>
      </c>
      <c r="D38" s="29" t="s">
        <v>27</v>
      </c>
      <c r="E38" s="29" t="s">
        <v>42</v>
      </c>
      <c r="F38" s="29" t="s">
        <v>38</v>
      </c>
      <c r="G38" s="30" t="str">
        <f t="shared" si="0"/>
        <v>Onderdeel A rood</v>
      </c>
      <c r="H38" s="31">
        <f t="shared" si="1"/>
        <v>76.011808080808095</v>
      </c>
      <c r="I38" s="29">
        <v>12</v>
      </c>
      <c r="J38" s="32">
        <f t="shared" si="2"/>
        <v>-0.5410627272727293</v>
      </c>
      <c r="K38" s="55">
        <v>6.5464372727272719</v>
      </c>
      <c r="L38" s="47">
        <v>78.75</v>
      </c>
      <c r="M38" s="32">
        <f t="shared" si="3"/>
        <v>-0.54106272727272842</v>
      </c>
      <c r="N38" s="25"/>
      <c r="O38" s="43"/>
      <c r="P38" s="25"/>
      <c r="W38" s="25"/>
      <c r="X38" s="41" t="str">
        <f t="shared" si="4"/>
        <v/>
      </c>
      <c r="Y38" s="41" t="str">
        <f t="shared" si="5"/>
        <v/>
      </c>
      <c r="Z38" s="41" t="str">
        <f t="shared" si="6"/>
        <v/>
      </c>
      <c r="AA38" s="41" t="str">
        <f t="shared" si="7"/>
        <v/>
      </c>
      <c r="AB38" s="25"/>
    </row>
    <row r="39" spans="2:28" ht="13.5" thickBot="1" x14ac:dyDescent="0.25">
      <c r="B39" s="25"/>
      <c r="C39" s="29" t="s">
        <v>36</v>
      </c>
      <c r="D39" s="29" t="s">
        <v>27</v>
      </c>
      <c r="E39" s="29" t="s">
        <v>42</v>
      </c>
      <c r="F39" s="29" t="s">
        <v>39</v>
      </c>
      <c r="G39" s="30" t="str">
        <f t="shared" si="0"/>
        <v>Onderdeel B rood</v>
      </c>
      <c r="H39" s="31">
        <f t="shared" si="1"/>
        <v>67.039585858585866</v>
      </c>
      <c r="I39" s="29">
        <v>45</v>
      </c>
      <c r="J39" s="32">
        <f t="shared" si="2"/>
        <v>0.26643727272727258</v>
      </c>
      <c r="K39" s="55">
        <v>6.5464372727272719</v>
      </c>
      <c r="L39" s="47">
        <v>69.777777777777771</v>
      </c>
      <c r="M39" s="32">
        <f t="shared" si="3"/>
        <v>0.26643727272727169</v>
      </c>
      <c r="N39" s="25"/>
      <c r="O39" s="43"/>
      <c r="P39" s="25"/>
      <c r="W39" s="25"/>
      <c r="X39" s="41" t="str">
        <f t="shared" si="4"/>
        <v/>
      </c>
      <c r="Y39" s="41" t="str">
        <f t="shared" si="5"/>
        <v/>
      </c>
      <c r="Z39" s="41" t="str">
        <f t="shared" si="6"/>
        <v/>
      </c>
      <c r="AA39" s="41" t="str">
        <f t="shared" si="7"/>
        <v/>
      </c>
      <c r="AB39" s="25"/>
    </row>
    <row r="40" spans="2:28" ht="13.5" thickBot="1" x14ac:dyDescent="0.25">
      <c r="B40" s="25"/>
      <c r="C40" s="29" t="s">
        <v>36</v>
      </c>
      <c r="D40" s="29" t="s">
        <v>27</v>
      </c>
      <c r="E40" s="29" t="s">
        <v>42</v>
      </c>
      <c r="F40" s="29" t="s">
        <v>40</v>
      </c>
      <c r="G40" s="30" t="str">
        <f t="shared" si="0"/>
        <v>Onderdeel C rood</v>
      </c>
      <c r="H40" s="31">
        <f t="shared" si="1"/>
        <v>64.577597554492314</v>
      </c>
      <c r="I40" s="29">
        <v>19</v>
      </c>
      <c r="J40" s="32">
        <f t="shared" si="2"/>
        <v>0.4880162200956919</v>
      </c>
      <c r="K40" s="55">
        <v>6.5464372727272719</v>
      </c>
      <c r="L40" s="47">
        <v>67.31578947368422</v>
      </c>
      <c r="M40" s="32">
        <f t="shared" si="3"/>
        <v>0.48801622009569279</v>
      </c>
      <c r="N40" s="25"/>
      <c r="O40" s="43"/>
      <c r="P40" s="25"/>
      <c r="W40" s="25"/>
      <c r="X40" s="41" t="str">
        <f t="shared" si="4"/>
        <v/>
      </c>
      <c r="Y40" s="41" t="str">
        <f t="shared" si="5"/>
        <v/>
      </c>
      <c r="Z40" s="41" t="str">
        <f t="shared" si="6"/>
        <v/>
      </c>
      <c r="AA40" s="41" t="str">
        <f t="shared" si="7"/>
        <v/>
      </c>
      <c r="AB40" s="25"/>
    </row>
    <row r="41" spans="2:28" ht="13.5" thickBot="1" x14ac:dyDescent="0.25">
      <c r="B41" s="25"/>
      <c r="C41" s="29" t="s">
        <v>36</v>
      </c>
      <c r="D41" s="29" t="s">
        <v>27</v>
      </c>
      <c r="E41" s="29" t="s">
        <v>42</v>
      </c>
      <c r="F41" s="29" t="s">
        <v>41</v>
      </c>
      <c r="G41" s="30" t="str">
        <f t="shared" si="0"/>
        <v>Onderdeel D rood</v>
      </c>
      <c r="H41" s="31">
        <f t="shared" si="1"/>
        <v>56.879455139631631</v>
      </c>
      <c r="I41" s="29">
        <v>34</v>
      </c>
      <c r="J41" s="32">
        <f t="shared" si="2"/>
        <v>1.1808490374331528</v>
      </c>
      <c r="K41" s="55">
        <v>6.5464372727272719</v>
      </c>
      <c r="L41" s="47">
        <v>59.617647058823543</v>
      </c>
      <c r="M41" s="32">
        <f t="shared" si="3"/>
        <v>1.1808490374331528</v>
      </c>
      <c r="N41" s="25"/>
      <c r="O41" s="43"/>
      <c r="P41" s="25"/>
      <c r="W41" s="25"/>
      <c r="X41" s="41" t="str">
        <f t="shared" si="4"/>
        <v/>
      </c>
      <c r="Y41" s="41" t="str">
        <f t="shared" si="5"/>
        <v/>
      </c>
      <c r="Z41" s="41" t="str">
        <f t="shared" si="6"/>
        <v/>
      </c>
      <c r="AA41" s="41" t="str">
        <f t="shared" si="7"/>
        <v/>
      </c>
      <c r="AB41" s="25"/>
    </row>
    <row r="42" spans="2:28" ht="13.5" thickBot="1" x14ac:dyDescent="0.25">
      <c r="B42" s="25"/>
      <c r="C42" s="29" t="s">
        <v>36</v>
      </c>
      <c r="D42" s="29" t="s">
        <v>33</v>
      </c>
      <c r="E42" s="29" t="s">
        <v>30</v>
      </c>
      <c r="F42" s="29" t="s">
        <v>38</v>
      </c>
      <c r="G42" s="30" t="str">
        <f t="shared" si="0"/>
        <v>Onderdeel A blauw</v>
      </c>
      <c r="H42" s="31">
        <f t="shared" si="1"/>
        <v>71.563464052287586</v>
      </c>
      <c r="I42" s="29">
        <v>12</v>
      </c>
      <c r="J42" s="32">
        <f t="shared" si="2"/>
        <v>-0.14071176470588309</v>
      </c>
      <c r="K42" s="55">
        <v>6.1067882352941174</v>
      </c>
      <c r="L42" s="47">
        <v>69.416666666666671</v>
      </c>
      <c r="M42" s="32">
        <f t="shared" si="3"/>
        <v>-0.1407117647058822</v>
      </c>
      <c r="N42" s="25"/>
      <c r="O42" s="43"/>
      <c r="P42" s="25"/>
      <c r="W42" s="25"/>
      <c r="X42" s="41" t="str">
        <f t="shared" si="4"/>
        <v/>
      </c>
      <c r="Y42" s="41" t="str">
        <f t="shared" si="5"/>
        <v/>
      </c>
      <c r="Z42" s="41" t="str">
        <f t="shared" si="6"/>
        <v/>
      </c>
      <c r="AA42" s="41" t="str">
        <f t="shared" si="7"/>
        <v/>
      </c>
      <c r="AB42" s="25"/>
    </row>
    <row r="43" spans="2:28" ht="13.5" thickBot="1" x14ac:dyDescent="0.25">
      <c r="B43" s="25"/>
      <c r="C43" s="29" t="s">
        <v>36</v>
      </c>
      <c r="D43" s="29" t="s">
        <v>33</v>
      </c>
      <c r="E43" s="29" t="s">
        <v>30</v>
      </c>
      <c r="F43" s="29" t="s">
        <v>39</v>
      </c>
      <c r="G43" s="30" t="str">
        <f t="shared" si="0"/>
        <v>Onderdeel B blauw</v>
      </c>
      <c r="H43" s="31">
        <f t="shared" si="1"/>
        <v>64.813464052287586</v>
      </c>
      <c r="I43" s="29">
        <v>30</v>
      </c>
      <c r="J43" s="32">
        <f t="shared" si="2"/>
        <v>0.46678823529411684</v>
      </c>
      <c r="K43" s="55">
        <v>6.1067882352941174</v>
      </c>
      <c r="L43" s="47">
        <v>62.666666666666671</v>
      </c>
      <c r="M43" s="32">
        <f t="shared" si="3"/>
        <v>0.46678823529411773</v>
      </c>
      <c r="N43" s="25"/>
      <c r="O43" s="43"/>
      <c r="P43" s="25"/>
      <c r="W43" s="25"/>
      <c r="X43" s="41" t="str">
        <f t="shared" si="4"/>
        <v/>
      </c>
      <c r="Y43" s="41" t="str">
        <f t="shared" si="5"/>
        <v/>
      </c>
      <c r="Z43" s="41" t="str">
        <f t="shared" si="6"/>
        <v/>
      </c>
      <c r="AA43" s="41" t="str">
        <f t="shared" si="7"/>
        <v/>
      </c>
      <c r="AB43" s="25"/>
    </row>
    <row r="44" spans="2:28" ht="13.5" thickBot="1" x14ac:dyDescent="0.25">
      <c r="B44" s="25"/>
      <c r="C44" s="29" t="s">
        <v>36</v>
      </c>
      <c r="D44" s="29" t="s">
        <v>33</v>
      </c>
      <c r="E44" s="29" t="s">
        <v>30</v>
      </c>
      <c r="F44" s="29" t="s">
        <v>40</v>
      </c>
      <c r="G44" s="30" t="str">
        <f t="shared" si="0"/>
        <v>Onderdeel C blauw</v>
      </c>
      <c r="H44" s="31">
        <f t="shared" si="1"/>
        <v>62.216564827481378</v>
      </c>
      <c r="I44" s="29">
        <v>43</v>
      </c>
      <c r="J44" s="32">
        <f t="shared" si="2"/>
        <v>0.7005091655266753</v>
      </c>
      <c r="K44" s="55">
        <v>6.1067882352941174</v>
      </c>
      <c r="L44" s="47">
        <v>60.069767441860463</v>
      </c>
      <c r="M44" s="32">
        <f t="shared" si="3"/>
        <v>0.70050916552667619</v>
      </c>
      <c r="N44" s="25"/>
      <c r="O44" s="43"/>
      <c r="P44" s="25"/>
      <c r="W44" s="25"/>
      <c r="X44" s="41" t="str">
        <f t="shared" si="4"/>
        <v/>
      </c>
      <c r="Y44" s="41" t="str">
        <f t="shared" si="5"/>
        <v/>
      </c>
      <c r="Z44" s="41" t="str">
        <f t="shared" si="6"/>
        <v/>
      </c>
      <c r="AA44" s="41" t="str">
        <f t="shared" si="7"/>
        <v/>
      </c>
      <c r="AB44" s="25"/>
    </row>
    <row r="45" spans="2:28" ht="13.5" thickBot="1" x14ac:dyDescent="0.25">
      <c r="B45" s="25"/>
      <c r="C45" s="29" t="s">
        <v>36</v>
      </c>
      <c r="D45" s="29" t="s">
        <v>33</v>
      </c>
      <c r="E45" s="29" t="s">
        <v>42</v>
      </c>
      <c r="F45" s="29" t="s">
        <v>38</v>
      </c>
      <c r="G45" s="30" t="str">
        <f t="shared" si="0"/>
        <v>Onderdeel A rood</v>
      </c>
      <c r="H45" s="31">
        <f t="shared" si="1"/>
        <v>77.937032679738564</v>
      </c>
      <c r="I45" s="29">
        <v>12</v>
      </c>
      <c r="J45" s="32">
        <f t="shared" si="2"/>
        <v>-0.71433294117647073</v>
      </c>
      <c r="K45" s="55">
        <v>6.215667058823529</v>
      </c>
      <c r="L45" s="47">
        <v>77</v>
      </c>
      <c r="M45" s="32">
        <f t="shared" si="3"/>
        <v>-0.71433294117647073</v>
      </c>
      <c r="N45" s="25"/>
      <c r="O45" s="43"/>
      <c r="P45" s="25"/>
      <c r="W45" s="25"/>
      <c r="X45" s="41" t="str">
        <f t="shared" si="4"/>
        <v/>
      </c>
      <c r="Y45" s="41" t="str">
        <f t="shared" si="5"/>
        <v/>
      </c>
      <c r="Z45" s="41" t="str">
        <f t="shared" si="6"/>
        <v/>
      </c>
      <c r="AA45" s="41" t="str">
        <f t="shared" si="7"/>
        <v/>
      </c>
      <c r="AB45" s="25"/>
    </row>
    <row r="46" spans="2:28" ht="13.5" thickBot="1" x14ac:dyDescent="0.25">
      <c r="B46" s="25"/>
      <c r="C46" s="29" t="s">
        <v>36</v>
      </c>
      <c r="D46" s="29" t="s">
        <v>33</v>
      </c>
      <c r="E46" s="29" t="s">
        <v>42</v>
      </c>
      <c r="F46" s="29" t="s">
        <v>39</v>
      </c>
      <c r="G46" s="30" t="str">
        <f t="shared" si="0"/>
        <v>Onderdeel B rood</v>
      </c>
      <c r="H46" s="31">
        <f t="shared" si="1"/>
        <v>63.170366013071892</v>
      </c>
      <c r="I46" s="29">
        <v>30</v>
      </c>
      <c r="J46" s="32">
        <f t="shared" si="2"/>
        <v>0.61466705882352901</v>
      </c>
      <c r="K46" s="55">
        <v>6.215667058823529</v>
      </c>
      <c r="L46" s="47">
        <v>62.233333333333327</v>
      </c>
      <c r="M46" s="32">
        <f t="shared" si="3"/>
        <v>0.6146670588235299</v>
      </c>
      <c r="N46" s="25"/>
      <c r="O46" s="43"/>
      <c r="P46" s="25"/>
      <c r="W46" s="25"/>
      <c r="X46" s="41" t="str">
        <f t="shared" si="4"/>
        <v/>
      </c>
      <c r="Y46" s="41" t="str">
        <f t="shared" si="5"/>
        <v/>
      </c>
      <c r="Z46" s="41" t="str">
        <f t="shared" si="6"/>
        <v/>
      </c>
      <c r="AA46" s="41" t="str">
        <f t="shared" si="7"/>
        <v/>
      </c>
      <c r="AB46" s="25"/>
    </row>
    <row r="47" spans="2:28" ht="13.5" thickBot="1" x14ac:dyDescent="0.25">
      <c r="B47" s="25"/>
      <c r="C47" s="29" t="s">
        <v>36</v>
      </c>
      <c r="D47" s="29" t="s">
        <v>33</v>
      </c>
      <c r="E47" s="29" t="s">
        <v>42</v>
      </c>
      <c r="F47" s="29" t="s">
        <v>40</v>
      </c>
      <c r="G47" s="30" t="str">
        <f t="shared" si="0"/>
        <v>Onderdeel C rood</v>
      </c>
      <c r="H47" s="31">
        <f t="shared" si="1"/>
        <v>61.56493965648275</v>
      </c>
      <c r="I47" s="29">
        <v>43</v>
      </c>
      <c r="J47" s="32">
        <f t="shared" si="2"/>
        <v>0.75915543091655291</v>
      </c>
      <c r="K47" s="55">
        <v>6.215667058823529</v>
      </c>
      <c r="L47" s="47">
        <v>60.627906976744185</v>
      </c>
      <c r="M47" s="32">
        <f t="shared" si="3"/>
        <v>0.75915543091655291</v>
      </c>
      <c r="N47" s="25"/>
      <c r="O47" s="43"/>
      <c r="P47" s="25"/>
      <c r="W47" s="25"/>
      <c r="X47" s="41" t="str">
        <f t="shared" si="4"/>
        <v/>
      </c>
      <c r="Y47" s="41" t="str">
        <f t="shared" si="5"/>
        <v/>
      </c>
      <c r="Z47" s="41" t="str">
        <f t="shared" si="6"/>
        <v/>
      </c>
      <c r="AA47" s="41" t="str">
        <f t="shared" si="7"/>
        <v/>
      </c>
      <c r="AB47" s="25"/>
    </row>
    <row r="48" spans="2:28" ht="13.5" thickBot="1" x14ac:dyDescent="0.25">
      <c r="B48" s="25"/>
      <c r="C48" s="29" t="s">
        <v>43</v>
      </c>
      <c r="D48" s="29" t="s">
        <v>26</v>
      </c>
      <c r="E48" s="29" t="s">
        <v>30</v>
      </c>
      <c r="F48" s="29" t="s">
        <v>38</v>
      </c>
      <c r="G48" s="30" t="str">
        <f t="shared" si="0"/>
        <v>Onderdeel A blauw</v>
      </c>
      <c r="H48" s="31">
        <f t="shared" si="1"/>
        <v>65.251642645971913</v>
      </c>
      <c r="I48" s="29">
        <v>41</v>
      </c>
      <c r="J48" s="32">
        <f t="shared" si="2"/>
        <v>0.42735216186252689</v>
      </c>
      <c r="K48" s="55">
        <v>6.4266204545454544</v>
      </c>
      <c r="L48" s="47">
        <v>66.658536585365852</v>
      </c>
      <c r="M48" s="32">
        <f t="shared" si="3"/>
        <v>0.42735216186252778</v>
      </c>
      <c r="N48" s="25"/>
      <c r="O48" s="43"/>
      <c r="P48" s="25"/>
      <c r="W48" s="25"/>
      <c r="X48" s="41" t="str">
        <f t="shared" si="4"/>
        <v/>
      </c>
      <c r="Y48" s="41" t="str">
        <f t="shared" si="5"/>
        <v/>
      </c>
      <c r="Z48" s="41" t="str">
        <f t="shared" si="6"/>
        <v/>
      </c>
      <c r="AA48" s="41" t="str">
        <f t="shared" si="7"/>
        <v/>
      </c>
      <c r="AB48" s="25"/>
    </row>
    <row r="49" spans="2:28" ht="13.5" thickBot="1" x14ac:dyDescent="0.25">
      <c r="B49" s="25"/>
      <c r="C49" s="29" t="s">
        <v>43</v>
      </c>
      <c r="D49" s="29" t="s">
        <v>26</v>
      </c>
      <c r="E49" s="29" t="s">
        <v>30</v>
      </c>
      <c r="F49" s="29" t="s">
        <v>39</v>
      </c>
      <c r="G49" s="30" t="str">
        <f t="shared" si="0"/>
        <v>Onderdeel B blauw</v>
      </c>
      <c r="H49" s="31">
        <f t="shared" si="1"/>
        <v>72.833106060606056</v>
      </c>
      <c r="I49" s="29">
        <v>25</v>
      </c>
      <c r="J49" s="32">
        <f t="shared" si="2"/>
        <v>-0.25497954545454515</v>
      </c>
      <c r="K49" s="55">
        <v>6.4266204545454544</v>
      </c>
      <c r="L49" s="47">
        <v>74.239999999999995</v>
      </c>
      <c r="M49" s="32">
        <f t="shared" si="3"/>
        <v>-0.25497954545454515</v>
      </c>
      <c r="N49" s="25"/>
      <c r="O49" s="43"/>
      <c r="P49" s="25"/>
      <c r="W49" s="25"/>
      <c r="X49" s="41" t="str">
        <f t="shared" si="4"/>
        <v/>
      </c>
      <c r="Y49" s="41" t="str">
        <f t="shared" si="5"/>
        <v/>
      </c>
      <c r="Z49" s="41" t="str">
        <f t="shared" si="6"/>
        <v/>
      </c>
      <c r="AA49" s="41" t="str">
        <f t="shared" si="7"/>
        <v/>
      </c>
      <c r="AB49" s="25"/>
    </row>
    <row r="50" spans="2:28" ht="13.5" thickBot="1" x14ac:dyDescent="0.25">
      <c r="B50" s="25"/>
      <c r="C50" s="29" t="s">
        <v>43</v>
      </c>
      <c r="D50" s="29" t="s">
        <v>26</v>
      </c>
      <c r="E50" s="29" t="s">
        <v>30</v>
      </c>
      <c r="F50" s="29" t="s">
        <v>40</v>
      </c>
      <c r="G50" s="30" t="str">
        <f t="shared" si="0"/>
        <v>Onderdeel C blauw</v>
      </c>
      <c r="H50" s="31">
        <f t="shared" si="1"/>
        <v>65.743106060606067</v>
      </c>
      <c r="I50" s="29">
        <v>40</v>
      </c>
      <c r="J50" s="32">
        <f t="shared" si="2"/>
        <v>0.38312045454545363</v>
      </c>
      <c r="K50" s="55">
        <v>6.4266204545454544</v>
      </c>
      <c r="L50" s="47">
        <v>67.150000000000006</v>
      </c>
      <c r="M50" s="32">
        <f t="shared" si="3"/>
        <v>0.38312045454545451</v>
      </c>
      <c r="N50" s="25"/>
      <c r="O50" s="43"/>
      <c r="P50" s="25"/>
      <c r="W50" s="25"/>
      <c r="X50" s="41" t="str">
        <f t="shared" si="4"/>
        <v/>
      </c>
      <c r="Y50" s="41" t="str">
        <f t="shared" si="5"/>
        <v/>
      </c>
      <c r="Z50" s="41" t="str">
        <f t="shared" si="6"/>
        <v/>
      </c>
      <c r="AA50" s="41" t="str">
        <f t="shared" si="7"/>
        <v/>
      </c>
      <c r="AB50" s="25"/>
    </row>
    <row r="51" spans="2:28" ht="13.5" thickBot="1" x14ac:dyDescent="0.25">
      <c r="B51" s="25"/>
      <c r="C51" s="29" t="s">
        <v>43</v>
      </c>
      <c r="D51" s="29" t="s">
        <v>26</v>
      </c>
      <c r="E51" s="29" t="s">
        <v>30</v>
      </c>
      <c r="F51" s="29" t="s">
        <v>41</v>
      </c>
      <c r="G51" s="30" t="str">
        <f t="shared" si="0"/>
        <v>Onderdeel D blauw</v>
      </c>
      <c r="H51" s="31">
        <f t="shared" si="1"/>
        <v>64.400798368298368</v>
      </c>
      <c r="I51" s="29">
        <v>26</v>
      </c>
      <c r="J51" s="32">
        <f t="shared" si="2"/>
        <v>0.50392814685314669</v>
      </c>
      <c r="K51" s="55">
        <v>6.4266204545454544</v>
      </c>
      <c r="L51" s="47">
        <v>65.807692307692307</v>
      </c>
      <c r="M51" s="32">
        <f t="shared" si="3"/>
        <v>0.50392814685314757</v>
      </c>
      <c r="N51" s="25"/>
      <c r="O51" s="43"/>
      <c r="P51" s="25"/>
      <c r="W51" s="25"/>
      <c r="X51" s="41" t="str">
        <f t="shared" si="4"/>
        <v/>
      </c>
      <c r="Y51" s="41" t="str">
        <f t="shared" si="5"/>
        <v/>
      </c>
      <c r="Z51" s="41" t="str">
        <f t="shared" si="6"/>
        <v/>
      </c>
      <c r="AA51" s="41" t="str">
        <f t="shared" si="7"/>
        <v/>
      </c>
      <c r="AB51" s="25"/>
    </row>
    <row r="52" spans="2:28" ht="13.5" thickBot="1" x14ac:dyDescent="0.25">
      <c r="B52" s="25"/>
      <c r="C52" s="29" t="s">
        <v>43</v>
      </c>
      <c r="D52" s="29" t="s">
        <v>26</v>
      </c>
      <c r="E52" s="29" t="s">
        <v>42</v>
      </c>
      <c r="F52" s="29" t="s">
        <v>38</v>
      </c>
      <c r="G52" s="30" t="str">
        <f t="shared" si="0"/>
        <v>Onderdeel A rood</v>
      </c>
      <c r="H52" s="31">
        <f t="shared" si="1"/>
        <v>61.915311239371945</v>
      </c>
      <c r="I52" s="29">
        <v>41</v>
      </c>
      <c r="J52" s="32">
        <f t="shared" si="2"/>
        <v>0.7276219884565247</v>
      </c>
      <c r="K52" s="55">
        <v>6.3515244274809159</v>
      </c>
      <c r="L52" s="47">
        <v>62.487804878048792</v>
      </c>
      <c r="M52" s="32">
        <f t="shared" si="3"/>
        <v>0.7276219884565247</v>
      </c>
      <c r="N52" s="25"/>
      <c r="O52" s="43"/>
      <c r="P52" s="25"/>
      <c r="W52" s="25"/>
      <c r="X52" s="41" t="str">
        <f t="shared" si="4"/>
        <v/>
      </c>
      <c r="Y52" s="41" t="str">
        <f t="shared" si="5"/>
        <v/>
      </c>
      <c r="Z52" s="41" t="str">
        <f t="shared" si="6"/>
        <v/>
      </c>
      <c r="AA52" s="41" t="str">
        <f t="shared" si="7"/>
        <v/>
      </c>
      <c r="AB52" s="25"/>
    </row>
    <row r="53" spans="2:28" ht="13.5" thickBot="1" x14ac:dyDescent="0.25">
      <c r="B53" s="25"/>
      <c r="C53" s="29" t="s">
        <v>43</v>
      </c>
      <c r="D53" s="29" t="s">
        <v>26</v>
      </c>
      <c r="E53" s="29" t="s">
        <v>42</v>
      </c>
      <c r="F53" s="29" t="s">
        <v>39</v>
      </c>
      <c r="G53" s="30" t="str">
        <f t="shared" si="0"/>
        <v>Onderdeel B rood</v>
      </c>
      <c r="H53" s="31">
        <f t="shared" si="1"/>
        <v>77.427506361323154</v>
      </c>
      <c r="I53" s="29">
        <v>25</v>
      </c>
      <c r="J53" s="32">
        <f t="shared" si="2"/>
        <v>-0.66847557251908363</v>
      </c>
      <c r="K53" s="55">
        <v>6.3515244274809159</v>
      </c>
      <c r="L53" s="47">
        <v>78</v>
      </c>
      <c r="M53" s="32">
        <f t="shared" si="3"/>
        <v>-0.66847557251908363</v>
      </c>
      <c r="N53" s="25"/>
      <c r="O53" s="43"/>
      <c r="P53" s="25"/>
      <c r="W53" s="25"/>
      <c r="X53" s="41" t="str">
        <f t="shared" si="4"/>
        <v/>
      </c>
      <c r="Y53" s="41" t="str">
        <f t="shared" si="5"/>
        <v/>
      </c>
      <c r="Z53" s="41" t="str">
        <f t="shared" si="6"/>
        <v/>
      </c>
      <c r="AA53" s="41" t="str">
        <f t="shared" si="7"/>
        <v/>
      </c>
      <c r="AB53" s="25"/>
    </row>
    <row r="54" spans="2:28" ht="13.5" thickBot="1" x14ac:dyDescent="0.25">
      <c r="B54" s="25"/>
      <c r="C54" s="29" t="s">
        <v>43</v>
      </c>
      <c r="D54" s="29" t="s">
        <v>26</v>
      </c>
      <c r="E54" s="29" t="s">
        <v>42</v>
      </c>
      <c r="F54" s="29" t="s">
        <v>40</v>
      </c>
      <c r="G54" s="30" t="str">
        <f t="shared" si="0"/>
        <v>Onderdeel C rood</v>
      </c>
      <c r="H54" s="31">
        <f t="shared" si="1"/>
        <v>63.802506361323154</v>
      </c>
      <c r="I54" s="29">
        <v>40</v>
      </c>
      <c r="J54" s="32">
        <f t="shared" si="2"/>
        <v>0.55777442748091577</v>
      </c>
      <c r="K54" s="55">
        <v>6.3515244274809159</v>
      </c>
      <c r="L54" s="47">
        <v>64.375</v>
      </c>
      <c r="M54" s="32">
        <f t="shared" si="3"/>
        <v>0.55777442748091577</v>
      </c>
      <c r="N54" s="25"/>
      <c r="O54" s="43"/>
      <c r="P54" s="25"/>
      <c r="W54" s="25"/>
      <c r="X54" s="41" t="str">
        <f t="shared" si="4"/>
        <v/>
      </c>
      <c r="Y54" s="41" t="str">
        <f t="shared" si="5"/>
        <v/>
      </c>
      <c r="Z54" s="41" t="str">
        <f t="shared" si="6"/>
        <v/>
      </c>
      <c r="AA54" s="41" t="str">
        <f t="shared" si="7"/>
        <v/>
      </c>
      <c r="AB54" s="25"/>
    </row>
    <row r="55" spans="2:28" ht="13.5" thickBot="1" x14ac:dyDescent="0.25">
      <c r="B55" s="25"/>
      <c r="C55" s="29" t="s">
        <v>43</v>
      </c>
      <c r="D55" s="29" t="s">
        <v>26</v>
      </c>
      <c r="E55" s="29" t="s">
        <v>42</v>
      </c>
      <c r="F55" s="29" t="s">
        <v>41</v>
      </c>
      <c r="G55" s="30" t="str">
        <f t="shared" si="0"/>
        <v>Onderdeel D rood</v>
      </c>
      <c r="H55" s="31">
        <f t="shared" si="1"/>
        <v>68.347506361323155</v>
      </c>
      <c r="I55" s="29">
        <v>25</v>
      </c>
      <c r="J55" s="32">
        <f t="shared" si="2"/>
        <v>0.14872442748091519</v>
      </c>
      <c r="K55" s="55">
        <v>6.3515244274809159</v>
      </c>
      <c r="L55" s="47">
        <v>68.92</v>
      </c>
      <c r="M55" s="32">
        <f t="shared" si="3"/>
        <v>0.14872442748091608</v>
      </c>
      <c r="N55" s="25"/>
      <c r="O55" s="43"/>
      <c r="P55" s="25"/>
      <c r="W55" s="25"/>
      <c r="X55" s="41" t="str">
        <f t="shared" si="4"/>
        <v/>
      </c>
      <c r="Y55" s="41" t="str">
        <f t="shared" si="5"/>
        <v/>
      </c>
      <c r="Z55" s="41" t="str">
        <f t="shared" si="6"/>
        <v/>
      </c>
      <c r="AA55" s="41" t="str">
        <f t="shared" si="7"/>
        <v/>
      </c>
      <c r="AB55" s="25"/>
    </row>
    <row r="56" spans="2:28" ht="13.5" thickBot="1" x14ac:dyDescent="0.25">
      <c r="B56" s="25"/>
      <c r="C56" s="29" t="s">
        <v>43</v>
      </c>
      <c r="D56" s="29" t="s">
        <v>27</v>
      </c>
      <c r="E56" s="29" t="s">
        <v>30</v>
      </c>
      <c r="F56" s="29" t="s">
        <v>38</v>
      </c>
      <c r="G56" s="30" t="str">
        <f t="shared" si="0"/>
        <v>Onderdeel A blauw</v>
      </c>
      <c r="H56" s="31">
        <f t="shared" si="1"/>
        <v>59.547085240898177</v>
      </c>
      <c r="I56" s="29">
        <v>44</v>
      </c>
      <c r="J56" s="32">
        <f t="shared" si="2"/>
        <v>0.94076232831916418</v>
      </c>
      <c r="K56" s="55">
        <v>6.3898532374100716</v>
      </c>
      <c r="L56" s="47">
        <v>60.545454545454533</v>
      </c>
      <c r="M56" s="32">
        <f t="shared" si="3"/>
        <v>0.94076232831916418</v>
      </c>
      <c r="N56" s="25"/>
      <c r="O56" s="43"/>
      <c r="P56" s="25"/>
      <c r="W56" s="25"/>
      <c r="X56" s="41" t="str">
        <f t="shared" si="4"/>
        <v/>
      </c>
      <c r="Y56" s="41" t="str">
        <f t="shared" si="5"/>
        <v/>
      </c>
      <c r="Z56" s="41" t="str">
        <f t="shared" si="6"/>
        <v/>
      </c>
      <c r="AA56" s="41" t="str">
        <f t="shared" si="7"/>
        <v/>
      </c>
      <c r="AB56" s="25"/>
    </row>
    <row r="57" spans="2:28" ht="13.5" thickBot="1" x14ac:dyDescent="0.25">
      <c r="B57" s="25"/>
      <c r="C57" s="29" t="s">
        <v>43</v>
      </c>
      <c r="D57" s="29" t="s">
        <v>27</v>
      </c>
      <c r="E57" s="29" t="s">
        <v>30</v>
      </c>
      <c r="F57" s="29" t="s">
        <v>39</v>
      </c>
      <c r="G57" s="30" t="str">
        <f t="shared" si="0"/>
        <v>Onderdeel B blauw</v>
      </c>
      <c r="H57" s="31">
        <f t="shared" si="1"/>
        <v>74.770861464674425</v>
      </c>
      <c r="I57" s="29">
        <v>26</v>
      </c>
      <c r="J57" s="32">
        <f t="shared" si="2"/>
        <v>-0.42937753182069915</v>
      </c>
      <c r="K57" s="55">
        <v>6.3898532374100716</v>
      </c>
      <c r="L57" s="47">
        <v>75.769230769230774</v>
      </c>
      <c r="M57" s="32">
        <f t="shared" si="3"/>
        <v>-0.42937753182069738</v>
      </c>
      <c r="N57" s="25"/>
      <c r="O57" s="43"/>
      <c r="P57" s="25"/>
      <c r="W57" s="25"/>
      <c r="X57" s="41" t="str">
        <f t="shared" si="4"/>
        <v/>
      </c>
      <c r="Y57" s="41" t="str">
        <f t="shared" si="5"/>
        <v/>
      </c>
      <c r="Z57" s="41" t="str">
        <f t="shared" si="6"/>
        <v/>
      </c>
      <c r="AA57" s="41" t="str">
        <f t="shared" si="7"/>
        <v/>
      </c>
      <c r="AB57" s="25"/>
    </row>
    <row r="58" spans="2:28" ht="13.5" thickBot="1" x14ac:dyDescent="0.25">
      <c r="B58" s="25"/>
      <c r="C58" s="29" t="s">
        <v>43</v>
      </c>
      <c r="D58" s="29" t="s">
        <v>27</v>
      </c>
      <c r="E58" s="29" t="s">
        <v>30</v>
      </c>
      <c r="F58" s="29" t="s">
        <v>40</v>
      </c>
      <c r="G58" s="30" t="str">
        <f t="shared" si="0"/>
        <v>Onderdeel C blauw</v>
      </c>
      <c r="H58" s="31">
        <f t="shared" si="1"/>
        <v>66.396979532652949</v>
      </c>
      <c r="I58" s="29">
        <v>43</v>
      </c>
      <c r="J58" s="32">
        <f t="shared" si="2"/>
        <v>0.32427184206123449</v>
      </c>
      <c r="K58" s="55">
        <v>6.3898532374100716</v>
      </c>
      <c r="L58" s="47">
        <v>67.395348837209298</v>
      </c>
      <c r="M58" s="32">
        <f t="shared" si="3"/>
        <v>0.32427184206123449</v>
      </c>
      <c r="N58" s="25"/>
      <c r="O58" s="43"/>
      <c r="P58" s="25"/>
      <c r="W58" s="25"/>
      <c r="X58" s="41" t="str">
        <f t="shared" si="4"/>
        <v/>
      </c>
      <c r="Y58" s="41" t="str">
        <f t="shared" si="5"/>
        <v/>
      </c>
      <c r="Z58" s="41" t="str">
        <f t="shared" si="6"/>
        <v/>
      </c>
      <c r="AA58" s="41" t="str">
        <f t="shared" si="7"/>
        <v/>
      </c>
      <c r="AB58" s="25"/>
    </row>
    <row r="59" spans="2:28" ht="13.5" thickBot="1" x14ac:dyDescent="0.25">
      <c r="B59" s="25"/>
      <c r="C59" s="29" t="s">
        <v>43</v>
      </c>
      <c r="D59" s="29" t="s">
        <v>27</v>
      </c>
      <c r="E59" s="29" t="s">
        <v>30</v>
      </c>
      <c r="F59" s="29" t="s">
        <v>41</v>
      </c>
      <c r="G59" s="30" t="str">
        <f t="shared" si="0"/>
        <v>Onderdeel D blauw</v>
      </c>
      <c r="H59" s="31">
        <f t="shared" si="1"/>
        <v>70.963169156982119</v>
      </c>
      <c r="I59" s="29">
        <v>26</v>
      </c>
      <c r="J59" s="32">
        <f t="shared" si="2"/>
        <v>-8.6685224128390637E-2</v>
      </c>
      <c r="K59" s="55">
        <v>6.3898532374100716</v>
      </c>
      <c r="L59" s="47">
        <v>71.961538461538467</v>
      </c>
      <c r="M59" s="32">
        <f t="shared" si="3"/>
        <v>-8.6685224128390637E-2</v>
      </c>
      <c r="N59" s="25"/>
      <c r="O59" s="43"/>
      <c r="P59" s="25"/>
      <c r="W59" s="25"/>
      <c r="X59" s="41" t="str">
        <f t="shared" si="4"/>
        <v/>
      </c>
      <c r="Y59" s="41" t="str">
        <f t="shared" si="5"/>
        <v/>
      </c>
      <c r="Z59" s="41" t="str">
        <f t="shared" si="6"/>
        <v/>
      </c>
      <c r="AA59" s="41" t="str">
        <f t="shared" si="7"/>
        <v/>
      </c>
      <c r="AB59" s="25"/>
    </row>
    <row r="60" spans="2:28" ht="13.5" thickBot="1" x14ac:dyDescent="0.25">
      <c r="B60" s="25"/>
      <c r="C60" s="29" t="s">
        <v>43</v>
      </c>
      <c r="D60" s="29" t="s">
        <v>27</v>
      </c>
      <c r="E60" s="29" t="s">
        <v>42</v>
      </c>
      <c r="F60" s="29" t="s">
        <v>38</v>
      </c>
      <c r="G60" s="30" t="str">
        <f t="shared" si="0"/>
        <v>Onderdeel A rood</v>
      </c>
      <c r="H60" s="31">
        <f t="shared" si="1"/>
        <v>58.541998212585732</v>
      </c>
      <c r="I60" s="29">
        <v>43</v>
      </c>
      <c r="J60" s="32">
        <f t="shared" si="2"/>
        <v>1.0312201608672842</v>
      </c>
      <c r="K60" s="55">
        <v>6.3998248120300749</v>
      </c>
      <c r="L60" s="47">
        <v>59.651162790697676</v>
      </c>
      <c r="M60" s="32">
        <f t="shared" si="3"/>
        <v>1.0312201608672842</v>
      </c>
      <c r="N60" s="25"/>
      <c r="O60" s="43"/>
      <c r="P60" s="25"/>
      <c r="W60" s="25"/>
      <c r="X60" s="41" t="str">
        <f t="shared" si="4"/>
        <v/>
      </c>
      <c r="Y60" s="41" t="str">
        <f t="shared" si="5"/>
        <v/>
      </c>
      <c r="Z60" s="41" t="str">
        <f t="shared" si="6"/>
        <v/>
      </c>
      <c r="AA60" s="41" t="str">
        <f t="shared" si="7"/>
        <v/>
      </c>
      <c r="AB60" s="25"/>
    </row>
    <row r="61" spans="2:28" ht="13.5" thickBot="1" x14ac:dyDescent="0.25">
      <c r="B61" s="25"/>
      <c r="C61" s="29" t="s">
        <v>43</v>
      </c>
      <c r="D61" s="29" t="s">
        <v>27</v>
      </c>
      <c r="E61" s="29" t="s">
        <v>42</v>
      </c>
      <c r="F61" s="29" t="s">
        <v>39</v>
      </c>
      <c r="G61" s="30" t="str">
        <f t="shared" si="0"/>
        <v>Onderdeel B rood</v>
      </c>
      <c r="H61" s="31">
        <f t="shared" si="1"/>
        <v>73.640835421888056</v>
      </c>
      <c r="I61" s="29">
        <v>24</v>
      </c>
      <c r="J61" s="32">
        <f t="shared" si="2"/>
        <v>-0.32767518796992512</v>
      </c>
      <c r="K61" s="55">
        <v>6.3998248120300749</v>
      </c>
      <c r="L61" s="47">
        <v>74.75</v>
      </c>
      <c r="M61" s="32">
        <f t="shared" si="3"/>
        <v>-0.32767518796992512</v>
      </c>
      <c r="N61" s="25"/>
      <c r="O61" s="43"/>
      <c r="P61" s="25"/>
      <c r="W61" s="25"/>
      <c r="X61" s="41" t="str">
        <f t="shared" si="4"/>
        <v/>
      </c>
      <c r="Y61" s="41" t="str">
        <f t="shared" si="5"/>
        <v/>
      </c>
      <c r="Z61" s="41" t="str">
        <f t="shared" si="6"/>
        <v/>
      </c>
      <c r="AA61" s="41" t="str">
        <f t="shared" si="7"/>
        <v/>
      </c>
      <c r="AB61" s="25"/>
    </row>
    <row r="62" spans="2:28" ht="13.5" thickBot="1" x14ac:dyDescent="0.25">
      <c r="B62" s="25"/>
      <c r="C62" s="29" t="s">
        <v>43</v>
      </c>
      <c r="D62" s="29" t="s">
        <v>27</v>
      </c>
      <c r="E62" s="29" t="s">
        <v>42</v>
      </c>
      <c r="F62" s="29" t="s">
        <v>40</v>
      </c>
      <c r="G62" s="30" t="str">
        <f t="shared" si="0"/>
        <v>Onderdeel C rood</v>
      </c>
      <c r="H62" s="31">
        <f t="shared" si="1"/>
        <v>60.986073517126151</v>
      </c>
      <c r="I62" s="29">
        <v>42</v>
      </c>
      <c r="J62" s="32">
        <f t="shared" si="2"/>
        <v>0.81125338345864595</v>
      </c>
      <c r="K62" s="55">
        <v>6.3998248120300749</v>
      </c>
      <c r="L62" s="47">
        <v>62.095238095238095</v>
      </c>
      <c r="M62" s="32">
        <f t="shared" si="3"/>
        <v>0.81125338345864595</v>
      </c>
      <c r="N62" s="25"/>
      <c r="O62" s="43"/>
      <c r="P62" s="25"/>
      <c r="W62" s="25"/>
      <c r="X62" s="41" t="str">
        <f t="shared" si="4"/>
        <v/>
      </c>
      <c r="Y62" s="41" t="str">
        <f t="shared" si="5"/>
        <v/>
      </c>
      <c r="Z62" s="41" t="str">
        <f t="shared" si="6"/>
        <v/>
      </c>
      <c r="AA62" s="41" t="str">
        <f t="shared" si="7"/>
        <v/>
      </c>
      <c r="AB62" s="25"/>
    </row>
    <row r="63" spans="2:28" ht="13.5" thickBot="1" x14ac:dyDescent="0.25">
      <c r="B63" s="25"/>
      <c r="C63" s="29" t="s">
        <v>43</v>
      </c>
      <c r="D63" s="29" t="s">
        <v>27</v>
      </c>
      <c r="E63" s="29" t="s">
        <v>42</v>
      </c>
      <c r="F63" s="29" t="s">
        <v>41</v>
      </c>
      <c r="G63" s="30" t="str">
        <f t="shared" si="0"/>
        <v>Onderdeel D rood</v>
      </c>
      <c r="H63" s="31">
        <f t="shared" si="1"/>
        <v>71.890835421888056</v>
      </c>
      <c r="I63" s="29">
        <v>24</v>
      </c>
      <c r="J63" s="32">
        <f t="shared" si="2"/>
        <v>-0.17017518796992537</v>
      </c>
      <c r="K63" s="55">
        <v>6.3998248120300749</v>
      </c>
      <c r="L63" s="47">
        <v>73</v>
      </c>
      <c r="M63" s="32">
        <f t="shared" si="3"/>
        <v>-0.17017518796992537</v>
      </c>
      <c r="N63" s="25"/>
      <c r="O63" s="43"/>
      <c r="P63" s="25"/>
      <c r="W63" s="25"/>
      <c r="X63" s="41" t="str">
        <f t="shared" si="4"/>
        <v/>
      </c>
      <c r="Y63" s="41" t="str">
        <f t="shared" si="5"/>
        <v/>
      </c>
      <c r="Z63" s="41" t="str">
        <f t="shared" si="6"/>
        <v/>
      </c>
      <c r="AA63" s="41" t="str">
        <f t="shared" si="7"/>
        <v/>
      </c>
      <c r="AB63" s="25"/>
    </row>
    <row r="64" spans="2:28" ht="13.5" thickBot="1" x14ac:dyDescent="0.25">
      <c r="B64" s="25"/>
      <c r="C64" s="29" t="s">
        <v>43</v>
      </c>
      <c r="D64" s="29" t="s">
        <v>33</v>
      </c>
      <c r="E64" s="29" t="s">
        <v>30</v>
      </c>
      <c r="F64" s="29" t="s">
        <v>38</v>
      </c>
      <c r="G64" s="30" t="str">
        <f t="shared" si="0"/>
        <v>Onderdeel A blauw</v>
      </c>
      <c r="H64" s="31">
        <f t="shared" si="1"/>
        <v>65.874574121058359</v>
      </c>
      <c r="I64" s="29">
        <v>31</v>
      </c>
      <c r="J64" s="32">
        <f t="shared" si="2"/>
        <v>0.37128832910474774</v>
      </c>
      <c r="K64" s="55">
        <v>6.1225786516853926</v>
      </c>
      <c r="L64" s="47">
        <v>63.903225806451616</v>
      </c>
      <c r="M64" s="32">
        <f t="shared" si="3"/>
        <v>0.37128832910474774</v>
      </c>
      <c r="N64" s="25"/>
      <c r="O64" s="43"/>
      <c r="P64" s="25"/>
      <c r="W64" s="25"/>
      <c r="X64" s="41" t="str">
        <f t="shared" si="4"/>
        <v/>
      </c>
      <c r="Y64" s="41" t="str">
        <f t="shared" si="5"/>
        <v/>
      </c>
      <c r="Z64" s="41" t="str">
        <f t="shared" si="6"/>
        <v/>
      </c>
      <c r="AA64" s="41" t="str">
        <f t="shared" si="7"/>
        <v/>
      </c>
      <c r="AB64" s="25"/>
    </row>
    <row r="65" spans="2:28" ht="13.5" thickBot="1" x14ac:dyDescent="0.25">
      <c r="B65" s="25"/>
      <c r="C65" s="29" t="s">
        <v>43</v>
      </c>
      <c r="D65" s="29" t="s">
        <v>33</v>
      </c>
      <c r="E65" s="29" t="s">
        <v>30</v>
      </c>
      <c r="F65" s="29" t="s">
        <v>39</v>
      </c>
      <c r="G65" s="30" t="str">
        <f t="shared" si="0"/>
        <v>Onderdeel B blauw</v>
      </c>
      <c r="H65" s="31">
        <f t="shared" si="1"/>
        <v>69.740579083837503</v>
      </c>
      <c r="I65" s="29">
        <v>13</v>
      </c>
      <c r="J65" s="32">
        <f t="shared" si="2"/>
        <v>2.3347882454625157E-2</v>
      </c>
      <c r="K65" s="55">
        <v>6.1225786516853926</v>
      </c>
      <c r="L65" s="47">
        <v>67.769230769230759</v>
      </c>
      <c r="M65" s="32">
        <f t="shared" si="3"/>
        <v>2.3347882454624269E-2</v>
      </c>
      <c r="N65" s="25"/>
      <c r="O65" s="43"/>
      <c r="P65" s="25"/>
      <c r="W65" s="25"/>
      <c r="X65" s="41" t="str">
        <f t="shared" si="4"/>
        <v/>
      </c>
      <c r="Y65" s="41" t="str">
        <f t="shared" si="5"/>
        <v/>
      </c>
      <c r="Z65" s="41" t="str">
        <f t="shared" si="6"/>
        <v/>
      </c>
      <c r="AA65" s="41" t="str">
        <f t="shared" si="7"/>
        <v/>
      </c>
      <c r="AB65" s="25"/>
    </row>
    <row r="66" spans="2:28" ht="13.5" thickBot="1" x14ac:dyDescent="0.25">
      <c r="B66" s="25"/>
      <c r="C66" s="29" t="s">
        <v>43</v>
      </c>
      <c r="D66" s="29" t="s">
        <v>33</v>
      </c>
      <c r="E66" s="29" t="s">
        <v>30</v>
      </c>
      <c r="F66" s="29" t="s">
        <v>40</v>
      </c>
      <c r="G66" s="30" t="str">
        <f t="shared" si="0"/>
        <v>Onderdeel C blauw</v>
      </c>
      <c r="H66" s="31">
        <f t="shared" si="1"/>
        <v>71.422961217832551</v>
      </c>
      <c r="I66" s="29">
        <v>31</v>
      </c>
      <c r="J66" s="32">
        <f t="shared" si="2"/>
        <v>-0.12806650960493027</v>
      </c>
      <c r="K66" s="55">
        <v>6.1225786516853926</v>
      </c>
      <c r="L66" s="47">
        <v>69.451612903225808</v>
      </c>
      <c r="M66" s="32">
        <f t="shared" si="3"/>
        <v>-0.12806650960493027</v>
      </c>
      <c r="N66" s="25"/>
      <c r="O66" s="43"/>
      <c r="P66" s="25"/>
      <c r="W66" s="25"/>
      <c r="X66" s="41" t="str">
        <f t="shared" si="4"/>
        <v/>
      </c>
      <c r="Y66" s="41" t="str">
        <f t="shared" si="5"/>
        <v/>
      </c>
      <c r="Z66" s="41" t="str">
        <f t="shared" si="6"/>
        <v/>
      </c>
      <c r="AA66" s="41" t="str">
        <f t="shared" si="7"/>
        <v/>
      </c>
      <c r="AB66" s="25"/>
    </row>
    <row r="67" spans="2:28" ht="13.5" thickBot="1" x14ac:dyDescent="0.25">
      <c r="B67" s="25"/>
      <c r="C67" s="29" t="s">
        <v>43</v>
      </c>
      <c r="D67" s="29" t="s">
        <v>33</v>
      </c>
      <c r="E67" s="29" t="s">
        <v>30</v>
      </c>
      <c r="F67" s="29" t="s">
        <v>41</v>
      </c>
      <c r="G67" s="30" t="str">
        <f t="shared" si="0"/>
        <v>Onderdeel D blauw</v>
      </c>
      <c r="H67" s="31">
        <f t="shared" si="1"/>
        <v>76.257062600321021</v>
      </c>
      <c r="I67" s="29">
        <v>14</v>
      </c>
      <c r="J67" s="32">
        <f t="shared" si="2"/>
        <v>-0.56313563402889155</v>
      </c>
      <c r="K67" s="55">
        <v>6.1225786516853926</v>
      </c>
      <c r="L67" s="47">
        <v>74.285714285714278</v>
      </c>
      <c r="M67" s="32">
        <f t="shared" si="3"/>
        <v>-0.56313563402889155</v>
      </c>
      <c r="N67" s="25"/>
      <c r="O67" s="43"/>
      <c r="P67" s="25"/>
      <c r="W67" s="25"/>
      <c r="X67" s="41" t="str">
        <f t="shared" si="4"/>
        <v/>
      </c>
      <c r="Y67" s="41" t="str">
        <f t="shared" si="5"/>
        <v/>
      </c>
      <c r="Z67" s="41" t="str">
        <f t="shared" si="6"/>
        <v/>
      </c>
      <c r="AA67" s="41" t="str">
        <f t="shared" si="7"/>
        <v/>
      </c>
      <c r="AB67" s="25"/>
    </row>
    <row r="68" spans="2:28" ht="13.5" thickBot="1" x14ac:dyDescent="0.25">
      <c r="B68" s="25"/>
      <c r="C68" s="29" t="s">
        <v>43</v>
      </c>
      <c r="D68" s="29" t="s">
        <v>33</v>
      </c>
      <c r="E68" s="29" t="s">
        <v>42</v>
      </c>
      <c r="F68" s="29" t="s">
        <v>38</v>
      </c>
      <c r="G68" s="30" t="str">
        <f t="shared" ref="G68:G131" si="8">"Onderdeel "&amp;F68&amp;" "&amp;E68</f>
        <v>Onderdeel A rood</v>
      </c>
      <c r="H68" s="31">
        <f t="shared" ref="H68:H131" si="9">L68-100*(K68-$T$16)/9</f>
        <v>55.339006303299975</v>
      </c>
      <c r="I68" s="29">
        <v>31</v>
      </c>
      <c r="J68" s="32">
        <f t="shared" ref="J68:J131" si="10">$T$16-9*H68/100</f>
        <v>1.3194894327030022</v>
      </c>
      <c r="K68" s="55">
        <v>6.0865862068965511</v>
      </c>
      <c r="L68" s="47">
        <v>52.967741935483879</v>
      </c>
      <c r="M68" s="32">
        <f t="shared" ref="M68:M131" si="11">K68-9*L68/100</f>
        <v>1.3194894327030013</v>
      </c>
      <c r="N68" s="25"/>
      <c r="O68" s="43"/>
      <c r="P68" s="25"/>
      <c r="W68" s="25"/>
      <c r="X68" s="41" t="str">
        <f t="shared" si="4"/>
        <v/>
      </c>
      <c r="Y68" s="41" t="str">
        <f t="shared" si="5"/>
        <v/>
      </c>
      <c r="Z68" s="41" t="str">
        <f t="shared" si="6"/>
        <v/>
      </c>
      <c r="AA68" s="41" t="str">
        <f t="shared" si="7"/>
        <v/>
      </c>
      <c r="AB68" s="25"/>
    </row>
    <row r="69" spans="2:28" ht="13.5" thickBot="1" x14ac:dyDescent="0.25">
      <c r="B69" s="25"/>
      <c r="C69" s="29" t="s">
        <v>43</v>
      </c>
      <c r="D69" s="29" t="s">
        <v>33</v>
      </c>
      <c r="E69" s="29" t="s">
        <v>42</v>
      </c>
      <c r="F69" s="29" t="s">
        <v>39</v>
      </c>
      <c r="G69" s="30" t="str">
        <f t="shared" si="8"/>
        <v>Onderdeel B rood</v>
      </c>
      <c r="H69" s="31">
        <f t="shared" si="9"/>
        <v>65.29434129089303</v>
      </c>
      <c r="I69" s="29">
        <v>13</v>
      </c>
      <c r="J69" s="32">
        <f t="shared" si="10"/>
        <v>0.4235092838196266</v>
      </c>
      <c r="K69" s="55">
        <v>6.0865862068965511</v>
      </c>
      <c r="L69" s="47">
        <v>62.923076923076927</v>
      </c>
      <c r="M69" s="32">
        <f t="shared" si="11"/>
        <v>0.42350928381962749</v>
      </c>
      <c r="N69" s="25"/>
      <c r="O69" s="43"/>
      <c r="P69" s="25"/>
      <c r="W69" s="25"/>
      <c r="X69" s="41" t="str">
        <f t="shared" ref="X69:X132" si="12">IF($O69="ü",$H69,"")</f>
        <v/>
      </c>
      <c r="Y69" s="41" t="str">
        <f t="shared" ref="Y69:Y132" si="13">IF($O69="ü",$I69,"")</f>
        <v/>
      </c>
      <c r="Z69" s="41" t="str">
        <f t="shared" ref="Z69:Z132" si="14">IF($O69="ü",$J69,"")</f>
        <v/>
      </c>
      <c r="AA69" s="41" t="str">
        <f t="shared" ref="AA69:AA132" si="15">IF($O69="ü",$H69*$I69,"")</f>
        <v/>
      </c>
      <c r="AB69" s="25"/>
    </row>
    <row r="70" spans="2:28" ht="13.5" thickBot="1" x14ac:dyDescent="0.25">
      <c r="B70" s="25"/>
      <c r="C70" s="29" t="s">
        <v>43</v>
      </c>
      <c r="D70" s="29" t="s">
        <v>33</v>
      </c>
      <c r="E70" s="29" t="s">
        <v>42</v>
      </c>
      <c r="F70" s="29" t="s">
        <v>40</v>
      </c>
      <c r="G70" s="30" t="str">
        <f t="shared" si="8"/>
        <v>Onderdeel C rood</v>
      </c>
      <c r="H70" s="31">
        <f t="shared" si="9"/>
        <v>61.137931034482762</v>
      </c>
      <c r="I70" s="29">
        <v>30</v>
      </c>
      <c r="J70" s="32">
        <f t="shared" si="10"/>
        <v>0.79758620689655135</v>
      </c>
      <c r="K70" s="55">
        <v>6.0865862068965511</v>
      </c>
      <c r="L70" s="47">
        <v>58.766666666666666</v>
      </c>
      <c r="M70" s="32">
        <f t="shared" si="11"/>
        <v>0.79758620689655135</v>
      </c>
      <c r="N70" s="25"/>
      <c r="O70" s="43"/>
      <c r="P70" s="25"/>
      <c r="W70" s="25"/>
      <c r="X70" s="41" t="str">
        <f t="shared" si="12"/>
        <v/>
      </c>
      <c r="Y70" s="41" t="str">
        <f t="shared" si="13"/>
        <v/>
      </c>
      <c r="Z70" s="41" t="str">
        <f t="shared" si="14"/>
        <v/>
      </c>
      <c r="AA70" s="41" t="str">
        <f t="shared" si="15"/>
        <v/>
      </c>
      <c r="AB70" s="25"/>
    </row>
    <row r="71" spans="2:28" ht="13.5" thickBot="1" x14ac:dyDescent="0.25">
      <c r="B71" s="25"/>
      <c r="C71" s="29" t="s">
        <v>43</v>
      </c>
      <c r="D71" s="29" t="s">
        <v>33</v>
      </c>
      <c r="E71" s="29" t="s">
        <v>42</v>
      </c>
      <c r="F71" s="29" t="s">
        <v>41</v>
      </c>
      <c r="G71" s="30" t="str">
        <f t="shared" si="8"/>
        <v>Onderdeel D rood</v>
      </c>
      <c r="H71" s="31">
        <f t="shared" si="9"/>
        <v>85.602033598585322</v>
      </c>
      <c r="I71" s="29">
        <v>13</v>
      </c>
      <c r="J71" s="32">
        <f t="shared" si="10"/>
        <v>-1.4041830238726787</v>
      </c>
      <c r="K71" s="55">
        <v>6.0865862068965511</v>
      </c>
      <c r="L71" s="47">
        <v>83.230769230769226</v>
      </c>
      <c r="M71" s="32">
        <f t="shared" si="11"/>
        <v>-1.4041830238726796</v>
      </c>
      <c r="N71" s="25"/>
      <c r="O71" s="43"/>
      <c r="P71" s="25"/>
      <c r="W71" s="25"/>
      <c r="X71" s="41" t="str">
        <f t="shared" si="12"/>
        <v/>
      </c>
      <c r="Y71" s="41" t="str">
        <f t="shared" si="13"/>
        <v/>
      </c>
      <c r="Z71" s="41" t="str">
        <f t="shared" si="14"/>
        <v/>
      </c>
      <c r="AA71" s="41" t="str">
        <f t="shared" si="15"/>
        <v/>
      </c>
      <c r="AB71" s="25"/>
    </row>
    <row r="72" spans="2:28" ht="13.5" thickBot="1" x14ac:dyDescent="0.25">
      <c r="B72" s="25"/>
      <c r="C72" s="29" t="s">
        <v>35</v>
      </c>
      <c r="D72" s="29" t="s">
        <v>26</v>
      </c>
      <c r="E72" s="29" t="s">
        <v>30</v>
      </c>
      <c r="F72" s="29" t="s">
        <v>38</v>
      </c>
      <c r="G72" s="30" t="str">
        <f t="shared" si="8"/>
        <v>Onderdeel A blauw</v>
      </c>
      <c r="H72" s="31">
        <f t="shared" si="9"/>
        <v>50.123093434343438</v>
      </c>
      <c r="I72" s="29">
        <v>25</v>
      </c>
      <c r="J72" s="32">
        <f t="shared" si="10"/>
        <v>1.7889215909090899</v>
      </c>
      <c r="K72" s="55">
        <v>6.5949215909090908</v>
      </c>
      <c r="L72" s="47">
        <v>53.400000000000006</v>
      </c>
      <c r="M72" s="32">
        <f t="shared" si="11"/>
        <v>1.7889215909090908</v>
      </c>
      <c r="N72" s="25"/>
      <c r="O72" s="43"/>
      <c r="P72" s="25"/>
      <c r="W72" s="25"/>
      <c r="X72" s="41" t="str">
        <f t="shared" si="12"/>
        <v/>
      </c>
      <c r="Y72" s="41" t="str">
        <f t="shared" si="13"/>
        <v/>
      </c>
      <c r="Z72" s="41" t="str">
        <f t="shared" si="14"/>
        <v/>
      </c>
      <c r="AA72" s="41" t="str">
        <f t="shared" si="15"/>
        <v/>
      </c>
      <c r="AB72" s="25"/>
    </row>
    <row r="73" spans="2:28" ht="13.5" thickBot="1" x14ac:dyDescent="0.25">
      <c r="B73" s="25"/>
      <c r="C73" s="29" t="s">
        <v>35</v>
      </c>
      <c r="D73" s="29" t="s">
        <v>26</v>
      </c>
      <c r="E73" s="29" t="s">
        <v>30</v>
      </c>
      <c r="F73" s="29" t="s">
        <v>39</v>
      </c>
      <c r="G73" s="30" t="str">
        <f t="shared" si="8"/>
        <v>Onderdeel B blauw</v>
      </c>
      <c r="H73" s="31">
        <f t="shared" si="9"/>
        <v>64.008807720057732</v>
      </c>
      <c r="I73" s="29">
        <v>21</v>
      </c>
      <c r="J73" s="32">
        <f t="shared" si="10"/>
        <v>0.53920730519480475</v>
      </c>
      <c r="K73" s="55">
        <v>6.5949215909090908</v>
      </c>
      <c r="L73" s="47">
        <v>67.285714285714292</v>
      </c>
      <c r="M73" s="32">
        <f t="shared" si="11"/>
        <v>0.53920730519480387</v>
      </c>
      <c r="N73" s="25"/>
      <c r="O73" s="43"/>
      <c r="P73" s="25"/>
      <c r="W73" s="25"/>
      <c r="X73" s="41" t="str">
        <f t="shared" si="12"/>
        <v/>
      </c>
      <c r="Y73" s="41" t="str">
        <f t="shared" si="13"/>
        <v/>
      </c>
      <c r="Z73" s="41" t="str">
        <f t="shared" si="14"/>
        <v/>
      </c>
      <c r="AA73" s="41" t="str">
        <f t="shared" si="15"/>
        <v/>
      </c>
      <c r="AB73" s="25"/>
    </row>
    <row r="74" spans="2:28" ht="13.5" thickBot="1" x14ac:dyDescent="0.25">
      <c r="B74" s="25"/>
      <c r="C74" s="29" t="s">
        <v>35</v>
      </c>
      <c r="D74" s="29" t="s">
        <v>26</v>
      </c>
      <c r="E74" s="29" t="s">
        <v>30</v>
      </c>
      <c r="F74" s="29" t="s">
        <v>40</v>
      </c>
      <c r="G74" s="30" t="str">
        <f t="shared" si="8"/>
        <v>Onderdeel C blauw</v>
      </c>
      <c r="H74" s="31">
        <f t="shared" si="9"/>
        <v>75.123093434343446</v>
      </c>
      <c r="I74" s="29">
        <v>15</v>
      </c>
      <c r="J74" s="32">
        <f t="shared" si="10"/>
        <v>-0.46107840909091014</v>
      </c>
      <c r="K74" s="55">
        <v>6.5949215909090908</v>
      </c>
      <c r="L74" s="47">
        <v>78.400000000000006</v>
      </c>
      <c r="M74" s="32">
        <f t="shared" si="11"/>
        <v>-0.46107840909090925</v>
      </c>
      <c r="N74" s="25"/>
      <c r="O74" s="43"/>
      <c r="P74" s="25"/>
      <c r="W74" s="25"/>
      <c r="X74" s="41" t="str">
        <f t="shared" si="12"/>
        <v/>
      </c>
      <c r="Y74" s="41" t="str">
        <f t="shared" si="13"/>
        <v/>
      </c>
      <c r="Z74" s="41" t="str">
        <f t="shared" si="14"/>
        <v/>
      </c>
      <c r="AA74" s="41" t="str">
        <f t="shared" si="15"/>
        <v/>
      </c>
      <c r="AB74" s="25"/>
    </row>
    <row r="75" spans="2:28" ht="13.5" thickBot="1" x14ac:dyDescent="0.25">
      <c r="B75" s="25"/>
      <c r="C75" s="29" t="s">
        <v>35</v>
      </c>
      <c r="D75" s="29" t="s">
        <v>26</v>
      </c>
      <c r="E75" s="29" t="s">
        <v>30</v>
      </c>
      <c r="F75" s="29" t="s">
        <v>41</v>
      </c>
      <c r="G75" s="30" t="str">
        <f t="shared" si="8"/>
        <v>Onderdeel D blauw</v>
      </c>
      <c r="H75" s="31">
        <f t="shared" si="9"/>
        <v>54.019389730639723</v>
      </c>
      <c r="I75" s="29">
        <v>27</v>
      </c>
      <c r="J75" s="32">
        <f t="shared" si="10"/>
        <v>1.4382549242424245</v>
      </c>
      <c r="K75" s="55">
        <v>6.5949215909090908</v>
      </c>
      <c r="L75" s="47">
        <v>57.296296296296291</v>
      </c>
      <c r="M75" s="32">
        <f t="shared" si="11"/>
        <v>1.4382549242424245</v>
      </c>
      <c r="N75" s="25"/>
      <c r="O75" s="43"/>
      <c r="P75" s="25"/>
      <c r="W75" s="25"/>
      <c r="X75" s="41" t="str">
        <f t="shared" si="12"/>
        <v/>
      </c>
      <c r="Y75" s="41" t="str">
        <f t="shared" si="13"/>
        <v/>
      </c>
      <c r="Z75" s="41" t="str">
        <f t="shared" si="14"/>
        <v/>
      </c>
      <c r="AA75" s="41" t="str">
        <f t="shared" si="15"/>
        <v/>
      </c>
      <c r="AB75" s="25"/>
    </row>
    <row r="76" spans="2:28" ht="13.5" thickBot="1" x14ac:dyDescent="0.25">
      <c r="B76" s="25"/>
      <c r="C76" s="29" t="s">
        <v>35</v>
      </c>
      <c r="D76" s="29" t="s">
        <v>26</v>
      </c>
      <c r="E76" s="29" t="s">
        <v>42</v>
      </c>
      <c r="F76" s="29" t="s">
        <v>38</v>
      </c>
      <c r="G76" s="30" t="str">
        <f t="shared" si="8"/>
        <v>Onderdeel A rood</v>
      </c>
      <c r="H76" s="31">
        <f t="shared" si="9"/>
        <v>51.676419753086407</v>
      </c>
      <c r="I76" s="29">
        <v>23</v>
      </c>
      <c r="J76" s="32">
        <f t="shared" si="10"/>
        <v>1.649122222222223</v>
      </c>
      <c r="K76" s="55">
        <v>6.6891222222222222</v>
      </c>
      <c r="L76" s="47">
        <v>55.999999999999993</v>
      </c>
      <c r="M76" s="32">
        <f t="shared" si="11"/>
        <v>1.649122222222223</v>
      </c>
      <c r="N76" s="25"/>
      <c r="O76" s="43"/>
      <c r="P76" s="25"/>
      <c r="W76" s="25"/>
      <c r="X76" s="41" t="str">
        <f t="shared" si="12"/>
        <v/>
      </c>
      <c r="Y76" s="41" t="str">
        <f t="shared" si="13"/>
        <v/>
      </c>
      <c r="Z76" s="41" t="str">
        <f t="shared" si="14"/>
        <v/>
      </c>
      <c r="AA76" s="41" t="str">
        <f t="shared" si="15"/>
        <v/>
      </c>
      <c r="AB76" s="25"/>
    </row>
    <row r="77" spans="2:28" ht="13.5" thickBot="1" x14ac:dyDescent="0.25">
      <c r="B77" s="25"/>
      <c r="C77" s="29" t="s">
        <v>35</v>
      </c>
      <c r="D77" s="29" t="s">
        <v>26</v>
      </c>
      <c r="E77" s="29" t="s">
        <v>42</v>
      </c>
      <c r="F77" s="29" t="s">
        <v>39</v>
      </c>
      <c r="G77" s="30" t="str">
        <f t="shared" si="8"/>
        <v>Onderdeel B rood</v>
      </c>
      <c r="H77" s="31">
        <f t="shared" si="9"/>
        <v>57.307998700454846</v>
      </c>
      <c r="I77" s="29">
        <v>19</v>
      </c>
      <c r="J77" s="32">
        <f t="shared" si="10"/>
        <v>1.1422801169590633</v>
      </c>
      <c r="K77" s="55">
        <v>6.6891222222222222</v>
      </c>
      <c r="L77" s="47">
        <v>61.631578947368425</v>
      </c>
      <c r="M77" s="32">
        <f t="shared" si="11"/>
        <v>1.1422801169590642</v>
      </c>
      <c r="N77" s="25"/>
      <c r="O77" s="43"/>
      <c r="P77" s="25"/>
      <c r="W77" s="25"/>
      <c r="X77" s="41" t="str">
        <f t="shared" si="12"/>
        <v/>
      </c>
      <c r="Y77" s="41" t="str">
        <f t="shared" si="13"/>
        <v/>
      </c>
      <c r="Z77" s="41" t="str">
        <f t="shared" si="14"/>
        <v/>
      </c>
      <c r="AA77" s="41" t="str">
        <f t="shared" si="15"/>
        <v/>
      </c>
      <c r="AB77" s="25"/>
    </row>
    <row r="78" spans="2:28" ht="13.5" thickBot="1" x14ac:dyDescent="0.25">
      <c r="B78" s="25"/>
      <c r="C78" s="29" t="s">
        <v>35</v>
      </c>
      <c r="D78" s="29" t="s">
        <v>26</v>
      </c>
      <c r="E78" s="29" t="s">
        <v>42</v>
      </c>
      <c r="F78" s="29" t="s">
        <v>40</v>
      </c>
      <c r="G78" s="30" t="str">
        <f t="shared" si="8"/>
        <v>Onderdeel C rood</v>
      </c>
      <c r="H78" s="31">
        <f t="shared" si="9"/>
        <v>71.033562610229268</v>
      </c>
      <c r="I78" s="29">
        <v>14</v>
      </c>
      <c r="J78" s="32">
        <f t="shared" si="10"/>
        <v>-9.3020634920634393E-2</v>
      </c>
      <c r="K78" s="55">
        <v>6.6891222222222222</v>
      </c>
      <c r="L78" s="47">
        <v>75.357142857142847</v>
      </c>
      <c r="M78" s="32">
        <f t="shared" si="11"/>
        <v>-9.3020634920634393E-2</v>
      </c>
      <c r="N78" s="25"/>
      <c r="O78" s="43"/>
      <c r="P78" s="25"/>
      <c r="W78" s="25"/>
      <c r="X78" s="41" t="str">
        <f t="shared" si="12"/>
        <v/>
      </c>
      <c r="Y78" s="41" t="str">
        <f t="shared" si="13"/>
        <v/>
      </c>
      <c r="Z78" s="41" t="str">
        <f t="shared" si="14"/>
        <v/>
      </c>
      <c r="AA78" s="41" t="str">
        <f t="shared" si="15"/>
        <v/>
      </c>
      <c r="AB78" s="25"/>
    </row>
    <row r="79" spans="2:28" ht="13.5" thickBot="1" x14ac:dyDescent="0.25">
      <c r="B79" s="25"/>
      <c r="C79" s="29" t="s">
        <v>35</v>
      </c>
      <c r="D79" s="29" t="s">
        <v>26</v>
      </c>
      <c r="E79" s="29" t="s">
        <v>42</v>
      </c>
      <c r="F79" s="29" t="s">
        <v>41</v>
      </c>
      <c r="G79" s="30" t="str">
        <f t="shared" si="8"/>
        <v>Onderdeel D rood</v>
      </c>
      <c r="H79" s="31">
        <f t="shared" si="9"/>
        <v>52.716419753086413</v>
      </c>
      <c r="I79" s="29">
        <v>25</v>
      </c>
      <c r="J79" s="32">
        <f t="shared" si="10"/>
        <v>1.5555222222222227</v>
      </c>
      <c r="K79" s="55">
        <v>6.6891222222222222</v>
      </c>
      <c r="L79" s="47">
        <v>57.04</v>
      </c>
      <c r="M79" s="32">
        <f t="shared" si="11"/>
        <v>1.5555222222222218</v>
      </c>
      <c r="N79" s="25"/>
      <c r="O79" s="43"/>
      <c r="P79" s="25"/>
      <c r="W79" s="25"/>
      <c r="X79" s="41" t="str">
        <f t="shared" si="12"/>
        <v/>
      </c>
      <c r="Y79" s="41" t="str">
        <f t="shared" si="13"/>
        <v/>
      </c>
      <c r="Z79" s="41" t="str">
        <f t="shared" si="14"/>
        <v/>
      </c>
      <c r="AA79" s="41" t="str">
        <f t="shared" si="15"/>
        <v/>
      </c>
      <c r="AB79" s="25"/>
    </row>
    <row r="80" spans="2:28" ht="13.5" thickBot="1" x14ac:dyDescent="0.25">
      <c r="B80" s="25"/>
      <c r="C80" s="29" t="s">
        <v>35</v>
      </c>
      <c r="D80" s="29" t="s">
        <v>27</v>
      </c>
      <c r="E80" s="29" t="s">
        <v>30</v>
      </c>
      <c r="F80" s="29" t="s">
        <v>38</v>
      </c>
      <c r="G80" s="30" t="str">
        <f t="shared" si="8"/>
        <v>Onderdeel A blauw</v>
      </c>
      <c r="H80" s="31">
        <f t="shared" si="9"/>
        <v>59.454163614163612</v>
      </c>
      <c r="I80" s="29">
        <v>35</v>
      </c>
      <c r="J80" s="32">
        <f t="shared" si="10"/>
        <v>0.94912527472527497</v>
      </c>
      <c r="K80" s="55">
        <v>6.4185538461538458</v>
      </c>
      <c r="L80" s="47">
        <v>60.771428571428565</v>
      </c>
      <c r="M80" s="32">
        <f t="shared" si="11"/>
        <v>0.94912527472527497</v>
      </c>
      <c r="N80" s="25"/>
      <c r="O80" s="43"/>
      <c r="P80" s="25"/>
      <c r="W80" s="25"/>
      <c r="X80" s="41" t="str">
        <f t="shared" si="12"/>
        <v/>
      </c>
      <c r="Y80" s="41" t="str">
        <f t="shared" si="13"/>
        <v/>
      </c>
      <c r="Z80" s="41" t="str">
        <f t="shared" si="14"/>
        <v/>
      </c>
      <c r="AA80" s="41" t="str">
        <f t="shared" si="15"/>
        <v/>
      </c>
      <c r="AB80" s="25"/>
    </row>
    <row r="81" spans="2:28" ht="13.5" thickBot="1" x14ac:dyDescent="0.25">
      <c r="B81" s="25"/>
      <c r="C81" s="29" t="s">
        <v>35</v>
      </c>
      <c r="D81" s="29" t="s">
        <v>27</v>
      </c>
      <c r="E81" s="29" t="s">
        <v>30</v>
      </c>
      <c r="F81" s="29" t="s">
        <v>39</v>
      </c>
      <c r="G81" s="30" t="str">
        <f t="shared" si="8"/>
        <v>Onderdeel B blauw</v>
      </c>
      <c r="H81" s="31">
        <f t="shared" si="9"/>
        <v>66.849401709401704</v>
      </c>
      <c r="I81" s="29">
        <v>24</v>
      </c>
      <c r="J81" s="32">
        <f t="shared" si="10"/>
        <v>0.28355384615384605</v>
      </c>
      <c r="K81" s="55">
        <v>6.4185538461538458</v>
      </c>
      <c r="L81" s="47">
        <v>68.166666666666657</v>
      </c>
      <c r="M81" s="32">
        <f t="shared" si="11"/>
        <v>0.28355384615384693</v>
      </c>
      <c r="N81" s="25"/>
      <c r="O81" s="43"/>
      <c r="P81" s="25"/>
      <c r="W81" s="25"/>
      <c r="X81" s="41" t="str">
        <f t="shared" si="12"/>
        <v/>
      </c>
      <c r="Y81" s="41" t="str">
        <f t="shared" si="13"/>
        <v/>
      </c>
      <c r="Z81" s="41" t="str">
        <f t="shared" si="14"/>
        <v/>
      </c>
      <c r="AA81" s="41" t="str">
        <f t="shared" si="15"/>
        <v/>
      </c>
      <c r="AB81" s="25"/>
    </row>
    <row r="82" spans="2:28" ht="13.5" thickBot="1" x14ac:dyDescent="0.25">
      <c r="B82" s="25"/>
      <c r="C82" s="29" t="s">
        <v>35</v>
      </c>
      <c r="D82" s="29" t="s">
        <v>27</v>
      </c>
      <c r="E82" s="29" t="s">
        <v>30</v>
      </c>
      <c r="F82" s="29" t="s">
        <v>40</v>
      </c>
      <c r="G82" s="30" t="str">
        <f t="shared" si="8"/>
        <v>Onderdeel C blauw</v>
      </c>
      <c r="H82" s="31">
        <f t="shared" si="9"/>
        <v>74.832735042735052</v>
      </c>
      <c r="I82" s="29">
        <v>20</v>
      </c>
      <c r="J82" s="32">
        <f t="shared" si="10"/>
        <v>-0.43494615384615543</v>
      </c>
      <c r="K82" s="55">
        <v>6.4185538461538458</v>
      </c>
      <c r="L82" s="47">
        <v>76.150000000000006</v>
      </c>
      <c r="M82" s="32">
        <f t="shared" si="11"/>
        <v>-0.43494615384615454</v>
      </c>
      <c r="N82" s="25"/>
      <c r="O82" s="43"/>
      <c r="P82" s="25"/>
      <c r="W82" s="25"/>
      <c r="X82" s="41" t="str">
        <f t="shared" si="12"/>
        <v/>
      </c>
      <c r="Y82" s="41" t="str">
        <f t="shared" si="13"/>
        <v/>
      </c>
      <c r="Z82" s="41" t="str">
        <f t="shared" si="14"/>
        <v/>
      </c>
      <c r="AA82" s="41" t="str">
        <f t="shared" si="15"/>
        <v/>
      </c>
      <c r="AB82" s="25"/>
    </row>
    <row r="83" spans="2:28" ht="13.5" thickBot="1" x14ac:dyDescent="0.25">
      <c r="B83" s="25"/>
      <c r="C83" s="29" t="s">
        <v>35</v>
      </c>
      <c r="D83" s="29" t="s">
        <v>27</v>
      </c>
      <c r="E83" s="29" t="s">
        <v>30</v>
      </c>
      <c r="F83" s="29" t="s">
        <v>41</v>
      </c>
      <c r="G83" s="30" t="str">
        <f t="shared" si="8"/>
        <v>Onderdeel D blauw</v>
      </c>
      <c r="H83" s="31">
        <f t="shared" si="9"/>
        <v>51.735366621682417</v>
      </c>
      <c r="I83" s="29">
        <v>38</v>
      </c>
      <c r="J83" s="32">
        <f t="shared" si="10"/>
        <v>1.6438170040485822</v>
      </c>
      <c r="K83" s="55">
        <v>6.4185538461538458</v>
      </c>
      <c r="L83" s="47">
        <v>53.05263157894737</v>
      </c>
      <c r="M83" s="32">
        <f t="shared" si="11"/>
        <v>1.6438170040485822</v>
      </c>
      <c r="N83" s="25"/>
      <c r="O83" s="43"/>
      <c r="P83" s="25"/>
      <c r="W83" s="25"/>
      <c r="X83" s="41" t="str">
        <f t="shared" si="12"/>
        <v/>
      </c>
      <c r="Y83" s="41" t="str">
        <f t="shared" si="13"/>
        <v/>
      </c>
      <c r="Z83" s="41" t="str">
        <f t="shared" si="14"/>
        <v/>
      </c>
      <c r="AA83" s="41" t="str">
        <f t="shared" si="15"/>
        <v/>
      </c>
      <c r="AB83" s="25"/>
    </row>
    <row r="84" spans="2:28" ht="13.5" thickBot="1" x14ac:dyDescent="0.25">
      <c r="B84" s="25"/>
      <c r="C84" s="29" t="s">
        <v>35</v>
      </c>
      <c r="D84" s="29" t="s">
        <v>27</v>
      </c>
      <c r="E84" s="29" t="s">
        <v>42</v>
      </c>
      <c r="F84" s="29" t="s">
        <v>38</v>
      </c>
      <c r="G84" s="30" t="str">
        <f t="shared" si="8"/>
        <v>Onderdeel A rood</v>
      </c>
      <c r="H84" s="31">
        <f t="shared" si="9"/>
        <v>59.671099791013582</v>
      </c>
      <c r="I84" s="29">
        <v>33</v>
      </c>
      <c r="J84" s="32">
        <f t="shared" si="10"/>
        <v>0.92960101880877755</v>
      </c>
      <c r="K84" s="55">
        <v>6.4959646551724139</v>
      </c>
      <c r="L84" s="47">
        <v>61.848484848484851</v>
      </c>
      <c r="M84" s="32">
        <f t="shared" si="11"/>
        <v>0.92960101880877755</v>
      </c>
      <c r="N84" s="25"/>
      <c r="O84" s="43"/>
      <c r="P84" s="25"/>
      <c r="W84" s="25"/>
      <c r="X84" s="41" t="str">
        <f t="shared" si="12"/>
        <v/>
      </c>
      <c r="Y84" s="41" t="str">
        <f t="shared" si="13"/>
        <v/>
      </c>
      <c r="Z84" s="41" t="str">
        <f t="shared" si="14"/>
        <v/>
      </c>
      <c r="AA84" s="41" t="str">
        <f t="shared" si="15"/>
        <v/>
      </c>
      <c r="AB84" s="25"/>
    </row>
    <row r="85" spans="2:28" ht="13.5" thickBot="1" x14ac:dyDescent="0.25">
      <c r="B85" s="25"/>
      <c r="C85" s="29" t="s">
        <v>35</v>
      </c>
      <c r="D85" s="29" t="s">
        <v>27</v>
      </c>
      <c r="E85" s="29" t="s">
        <v>42</v>
      </c>
      <c r="F85" s="29" t="s">
        <v>39</v>
      </c>
      <c r="G85" s="30" t="str">
        <f t="shared" si="8"/>
        <v>Onderdeel B rood</v>
      </c>
      <c r="H85" s="31">
        <f t="shared" si="9"/>
        <v>59.8660932033983</v>
      </c>
      <c r="I85" s="29">
        <v>23</v>
      </c>
      <c r="J85" s="32">
        <f t="shared" si="10"/>
        <v>0.91205161169415305</v>
      </c>
      <c r="K85" s="55">
        <v>6.4959646551724139</v>
      </c>
      <c r="L85" s="47">
        <v>62.04347826086957</v>
      </c>
      <c r="M85" s="32">
        <f t="shared" si="11"/>
        <v>0.91205161169415305</v>
      </c>
      <c r="N85" s="25"/>
      <c r="O85" s="43"/>
      <c r="P85" s="25"/>
      <c r="W85" s="25"/>
      <c r="X85" s="41" t="str">
        <f t="shared" si="12"/>
        <v/>
      </c>
      <c r="Y85" s="41" t="str">
        <f t="shared" si="13"/>
        <v/>
      </c>
      <c r="Z85" s="41" t="str">
        <f t="shared" si="14"/>
        <v/>
      </c>
      <c r="AA85" s="41" t="str">
        <f t="shared" si="15"/>
        <v/>
      </c>
      <c r="AB85" s="25"/>
    </row>
    <row r="86" spans="2:28" ht="13.5" thickBot="1" x14ac:dyDescent="0.25">
      <c r="B86" s="25"/>
      <c r="C86" s="29" t="s">
        <v>35</v>
      </c>
      <c r="D86" s="29" t="s">
        <v>27</v>
      </c>
      <c r="E86" s="29" t="s">
        <v>42</v>
      </c>
      <c r="F86" s="29" t="s">
        <v>40</v>
      </c>
      <c r="G86" s="30" t="str">
        <f t="shared" si="8"/>
        <v>Onderdeel C rood</v>
      </c>
      <c r="H86" s="31">
        <f t="shared" si="9"/>
        <v>56.777160397074177</v>
      </c>
      <c r="I86" s="29">
        <v>22</v>
      </c>
      <c r="J86" s="32">
        <f t="shared" si="10"/>
        <v>1.1900555642633242</v>
      </c>
      <c r="K86" s="55">
        <v>6.4959646551724139</v>
      </c>
      <c r="L86" s="47">
        <v>58.954545454545446</v>
      </c>
      <c r="M86" s="32">
        <f t="shared" si="11"/>
        <v>1.1900555642633242</v>
      </c>
      <c r="N86" s="25"/>
      <c r="O86" s="43"/>
      <c r="P86" s="25"/>
      <c r="W86" s="25"/>
      <c r="X86" s="41" t="str">
        <f t="shared" si="12"/>
        <v/>
      </c>
      <c r="Y86" s="41" t="str">
        <f t="shared" si="13"/>
        <v/>
      </c>
      <c r="Z86" s="41" t="str">
        <f t="shared" si="14"/>
        <v/>
      </c>
      <c r="AA86" s="41" t="str">
        <f t="shared" si="15"/>
        <v/>
      </c>
      <c r="AB86" s="25"/>
    </row>
    <row r="87" spans="2:28" ht="13.5" thickBot="1" x14ac:dyDescent="0.25">
      <c r="B87" s="25"/>
      <c r="C87" s="29" t="s">
        <v>35</v>
      </c>
      <c r="D87" s="29" t="s">
        <v>27</v>
      </c>
      <c r="E87" s="29" t="s">
        <v>42</v>
      </c>
      <c r="F87" s="29" t="s">
        <v>41</v>
      </c>
      <c r="G87" s="30" t="str">
        <f t="shared" si="8"/>
        <v>Onderdeel D rood</v>
      </c>
      <c r="H87" s="31">
        <f t="shared" si="9"/>
        <v>52.112088626739251</v>
      </c>
      <c r="I87" s="29">
        <v>38</v>
      </c>
      <c r="J87" s="32">
        <f t="shared" si="10"/>
        <v>1.6099120235934672</v>
      </c>
      <c r="K87" s="55">
        <v>6.4959646551724139</v>
      </c>
      <c r="L87" s="47">
        <v>54.28947368421052</v>
      </c>
      <c r="M87" s="32">
        <f t="shared" si="11"/>
        <v>1.6099120235934672</v>
      </c>
      <c r="N87" s="25"/>
      <c r="O87" s="43"/>
      <c r="P87" s="25"/>
      <c r="W87" s="25"/>
      <c r="X87" s="41" t="str">
        <f t="shared" si="12"/>
        <v/>
      </c>
      <c r="Y87" s="41" t="str">
        <f t="shared" si="13"/>
        <v/>
      </c>
      <c r="Z87" s="41" t="str">
        <f t="shared" si="14"/>
        <v/>
      </c>
      <c r="AA87" s="41" t="str">
        <f t="shared" si="15"/>
        <v/>
      </c>
      <c r="AB87" s="25"/>
    </row>
    <row r="88" spans="2:28" ht="13.5" thickBot="1" x14ac:dyDescent="0.25">
      <c r="B88" s="25"/>
      <c r="C88" s="29" t="s">
        <v>35</v>
      </c>
      <c r="D88" s="29" t="s">
        <v>33</v>
      </c>
      <c r="E88" s="29" t="s">
        <v>30</v>
      </c>
      <c r="F88" s="29" t="s">
        <v>38</v>
      </c>
      <c r="G88" s="30" t="str">
        <f t="shared" si="8"/>
        <v>Onderdeel A blauw</v>
      </c>
      <c r="H88" s="31">
        <f t="shared" si="9"/>
        <v>69.189770114942533</v>
      </c>
      <c r="I88" s="29">
        <v>42</v>
      </c>
      <c r="J88" s="32">
        <f t="shared" si="10"/>
        <v>7.2920689655171067E-2</v>
      </c>
      <c r="K88" s="55">
        <v>6.3729206896551718</v>
      </c>
      <c r="L88" s="47">
        <v>70</v>
      </c>
      <c r="M88" s="32">
        <f t="shared" si="11"/>
        <v>7.2920689655171955E-2</v>
      </c>
      <c r="N88" s="25"/>
      <c r="O88" s="43"/>
      <c r="P88" s="25"/>
      <c r="W88" s="25"/>
      <c r="X88" s="41" t="str">
        <f t="shared" si="12"/>
        <v/>
      </c>
      <c r="Y88" s="41" t="str">
        <f t="shared" si="13"/>
        <v/>
      </c>
      <c r="Z88" s="41" t="str">
        <f t="shared" si="14"/>
        <v/>
      </c>
      <c r="AA88" s="41" t="str">
        <f t="shared" si="15"/>
        <v/>
      </c>
      <c r="AB88" s="25"/>
    </row>
    <row r="89" spans="2:28" ht="13.5" thickBot="1" x14ac:dyDescent="0.25">
      <c r="B89" s="25"/>
      <c r="C89" s="29" t="s">
        <v>35</v>
      </c>
      <c r="D89" s="29" t="s">
        <v>33</v>
      </c>
      <c r="E89" s="29" t="s">
        <v>30</v>
      </c>
      <c r="F89" s="29" t="s">
        <v>39</v>
      </c>
      <c r="G89" s="30" t="str">
        <f t="shared" si="8"/>
        <v>Onderdeel B blauw</v>
      </c>
      <c r="H89" s="31">
        <f t="shared" si="9"/>
        <v>68.023103448275862</v>
      </c>
      <c r="I89" s="29">
        <v>18</v>
      </c>
      <c r="J89" s="32">
        <f t="shared" si="10"/>
        <v>0.17792068965517238</v>
      </c>
      <c r="K89" s="55">
        <v>6.3729206896551718</v>
      </c>
      <c r="L89" s="47">
        <v>68.833333333333329</v>
      </c>
      <c r="M89" s="32">
        <f t="shared" si="11"/>
        <v>0.17792068965517149</v>
      </c>
      <c r="N89" s="25"/>
      <c r="O89" s="43"/>
      <c r="P89" s="25"/>
      <c r="W89" s="25"/>
      <c r="X89" s="41" t="str">
        <f t="shared" si="12"/>
        <v/>
      </c>
      <c r="Y89" s="41" t="str">
        <f t="shared" si="13"/>
        <v/>
      </c>
      <c r="Z89" s="41" t="str">
        <f t="shared" si="14"/>
        <v/>
      </c>
      <c r="AA89" s="41" t="str">
        <f t="shared" si="15"/>
        <v/>
      </c>
      <c r="AB89" s="25"/>
    </row>
    <row r="90" spans="2:28" ht="13.5" thickBot="1" x14ac:dyDescent="0.25">
      <c r="B90" s="25"/>
      <c r="C90" s="29" t="s">
        <v>35</v>
      </c>
      <c r="D90" s="29" t="s">
        <v>33</v>
      </c>
      <c r="E90" s="29" t="s">
        <v>30</v>
      </c>
      <c r="F90" s="29" t="s">
        <v>40</v>
      </c>
      <c r="G90" s="30" t="str">
        <f t="shared" si="8"/>
        <v>Onderdeel C blauw</v>
      </c>
      <c r="H90" s="31">
        <f t="shared" si="9"/>
        <v>51.226807151979571</v>
      </c>
      <c r="I90" s="29">
        <v>27</v>
      </c>
      <c r="J90" s="32">
        <f t="shared" si="10"/>
        <v>1.6895873563218382</v>
      </c>
      <c r="K90" s="55">
        <v>6.3729206896551718</v>
      </c>
      <c r="L90" s="47">
        <v>52.037037037037038</v>
      </c>
      <c r="M90" s="32">
        <f t="shared" si="11"/>
        <v>1.6895873563218382</v>
      </c>
      <c r="N90" s="25"/>
      <c r="O90" s="43"/>
      <c r="P90" s="25"/>
      <c r="W90" s="25"/>
      <c r="X90" s="41" t="str">
        <f t="shared" si="12"/>
        <v/>
      </c>
      <c r="Y90" s="41" t="str">
        <f t="shared" si="13"/>
        <v/>
      </c>
      <c r="Z90" s="41" t="str">
        <f t="shared" si="14"/>
        <v/>
      </c>
      <c r="AA90" s="41" t="str">
        <f t="shared" si="15"/>
        <v/>
      </c>
      <c r="AB90" s="25"/>
    </row>
    <row r="91" spans="2:28" ht="13.5" thickBot="1" x14ac:dyDescent="0.25">
      <c r="B91" s="25"/>
      <c r="C91" s="29" t="s">
        <v>35</v>
      </c>
      <c r="D91" s="29" t="s">
        <v>33</v>
      </c>
      <c r="E91" s="29" t="s">
        <v>42</v>
      </c>
      <c r="F91" s="29" t="s">
        <v>38</v>
      </c>
      <c r="G91" s="30" t="str">
        <f t="shared" si="8"/>
        <v>Onderdeel A rood</v>
      </c>
      <c r="H91" s="31">
        <f t="shared" si="9"/>
        <v>58.054067460317462</v>
      </c>
      <c r="I91" s="29">
        <v>42</v>
      </c>
      <c r="J91" s="32">
        <f t="shared" si="10"/>
        <v>1.0751339285714288</v>
      </c>
      <c r="K91" s="55">
        <v>6.6165624999999997</v>
      </c>
      <c r="L91" s="47">
        <v>61.571428571428569</v>
      </c>
      <c r="M91" s="32">
        <f t="shared" si="11"/>
        <v>1.0751339285714288</v>
      </c>
      <c r="N91" s="25"/>
      <c r="O91" s="43"/>
      <c r="P91" s="25"/>
      <c r="W91" s="25"/>
      <c r="X91" s="41" t="str">
        <f t="shared" si="12"/>
        <v/>
      </c>
      <c r="Y91" s="41" t="str">
        <f t="shared" si="13"/>
        <v/>
      </c>
      <c r="Z91" s="41" t="str">
        <f t="shared" si="14"/>
        <v/>
      </c>
      <c r="AA91" s="41" t="str">
        <f t="shared" si="15"/>
        <v/>
      </c>
      <c r="AB91" s="25"/>
    </row>
    <row r="92" spans="2:28" ht="13.5" thickBot="1" x14ac:dyDescent="0.25">
      <c r="B92" s="25"/>
      <c r="C92" s="29" t="s">
        <v>35</v>
      </c>
      <c r="D92" s="29" t="s">
        <v>33</v>
      </c>
      <c r="E92" s="29" t="s">
        <v>42</v>
      </c>
      <c r="F92" s="29" t="s">
        <v>39</v>
      </c>
      <c r="G92" s="30" t="str">
        <f t="shared" si="8"/>
        <v>Onderdeel B rood</v>
      </c>
      <c r="H92" s="31">
        <f t="shared" si="9"/>
        <v>77.357638888888886</v>
      </c>
      <c r="I92" s="29">
        <v>16</v>
      </c>
      <c r="J92" s="32">
        <f t="shared" si="10"/>
        <v>-0.66218749999999993</v>
      </c>
      <c r="K92" s="55">
        <v>6.6165624999999997</v>
      </c>
      <c r="L92" s="47">
        <v>80.875</v>
      </c>
      <c r="M92" s="32">
        <f t="shared" si="11"/>
        <v>-0.66218749999999993</v>
      </c>
      <c r="N92" s="25"/>
      <c r="O92" s="43"/>
      <c r="P92" s="25"/>
      <c r="W92" s="25"/>
      <c r="X92" s="41" t="str">
        <f t="shared" si="12"/>
        <v/>
      </c>
      <c r="Y92" s="41" t="str">
        <f t="shared" si="13"/>
        <v/>
      </c>
      <c r="Z92" s="41" t="str">
        <f t="shared" si="14"/>
        <v/>
      </c>
      <c r="AA92" s="41" t="str">
        <f t="shared" si="15"/>
        <v/>
      </c>
      <c r="AB92" s="25"/>
    </row>
    <row r="93" spans="2:28" ht="13.5" thickBot="1" x14ac:dyDescent="0.25">
      <c r="B93" s="25"/>
      <c r="C93" s="29" t="s">
        <v>35</v>
      </c>
      <c r="D93" s="29" t="s">
        <v>33</v>
      </c>
      <c r="E93" s="29" t="s">
        <v>42</v>
      </c>
      <c r="F93" s="29" t="s">
        <v>40</v>
      </c>
      <c r="G93" s="30" t="str">
        <f t="shared" si="8"/>
        <v>Onderdeel C rood</v>
      </c>
      <c r="H93" s="31">
        <f t="shared" si="9"/>
        <v>50.282638888888897</v>
      </c>
      <c r="I93" s="29">
        <v>30</v>
      </c>
      <c r="J93" s="32">
        <f t="shared" si="10"/>
        <v>1.7745624999999992</v>
      </c>
      <c r="K93" s="55">
        <v>6.6165624999999997</v>
      </c>
      <c r="L93" s="47">
        <v>53.800000000000004</v>
      </c>
      <c r="M93" s="32">
        <f t="shared" si="11"/>
        <v>1.7745624999999992</v>
      </c>
      <c r="N93" s="25"/>
      <c r="O93" s="43"/>
      <c r="P93" s="25"/>
      <c r="W93" s="25"/>
      <c r="X93" s="41" t="str">
        <f t="shared" si="12"/>
        <v/>
      </c>
      <c r="Y93" s="41" t="str">
        <f t="shared" si="13"/>
        <v/>
      </c>
      <c r="Z93" s="41" t="str">
        <f t="shared" si="14"/>
        <v/>
      </c>
      <c r="AA93" s="41" t="str">
        <f t="shared" si="15"/>
        <v/>
      </c>
      <c r="AB93" s="25"/>
    </row>
    <row r="94" spans="2:28" ht="13.5" thickBot="1" x14ac:dyDescent="0.25">
      <c r="B94" s="25"/>
      <c r="C94" s="29" t="s">
        <v>44</v>
      </c>
      <c r="D94" s="29" t="s">
        <v>26</v>
      </c>
      <c r="E94" s="29" t="s">
        <v>30</v>
      </c>
      <c r="F94" s="29" t="s">
        <v>38</v>
      </c>
      <c r="G94" s="30" t="str">
        <f t="shared" si="8"/>
        <v>Onderdeel A blauw</v>
      </c>
      <c r="H94" s="31">
        <f t="shared" si="9"/>
        <v>60.424058454106273</v>
      </c>
      <c r="I94" s="29">
        <v>23</v>
      </c>
      <c r="J94" s="32">
        <f t="shared" si="10"/>
        <v>0.86183473913043596</v>
      </c>
      <c r="K94" s="55">
        <v>6.4653130000000001</v>
      </c>
      <c r="L94" s="47">
        <v>62.260869565217391</v>
      </c>
      <c r="M94" s="32">
        <f t="shared" si="11"/>
        <v>0.86183473913043507</v>
      </c>
      <c r="N94" s="25"/>
      <c r="O94" s="43"/>
      <c r="P94" s="25"/>
      <c r="W94" s="25"/>
      <c r="X94" s="41" t="str">
        <f t="shared" si="12"/>
        <v/>
      </c>
      <c r="Y94" s="41" t="str">
        <f t="shared" si="13"/>
        <v/>
      </c>
      <c r="Z94" s="41" t="str">
        <f t="shared" si="14"/>
        <v/>
      </c>
      <c r="AA94" s="41" t="str">
        <f t="shared" si="15"/>
        <v/>
      </c>
      <c r="AB94" s="25"/>
    </row>
    <row r="95" spans="2:28" ht="13.5" thickBot="1" x14ac:dyDescent="0.25">
      <c r="B95" s="25"/>
      <c r="C95" s="29" t="s">
        <v>44</v>
      </c>
      <c r="D95" s="29" t="s">
        <v>26</v>
      </c>
      <c r="E95" s="29" t="s">
        <v>30</v>
      </c>
      <c r="F95" s="29" t="s">
        <v>39</v>
      </c>
      <c r="G95" s="30" t="str">
        <f t="shared" si="8"/>
        <v>Onderdeel B blauw</v>
      </c>
      <c r="H95" s="31">
        <f t="shared" si="9"/>
        <v>65.198903174603174</v>
      </c>
      <c r="I95" s="29">
        <v>28</v>
      </c>
      <c r="J95" s="32">
        <f t="shared" si="10"/>
        <v>0.432098714285714</v>
      </c>
      <c r="K95" s="55">
        <v>6.4653130000000001</v>
      </c>
      <c r="L95" s="47">
        <v>67.035714285714292</v>
      </c>
      <c r="M95" s="32">
        <f t="shared" si="11"/>
        <v>0.43209871428571311</v>
      </c>
      <c r="N95" s="25"/>
      <c r="O95" s="43"/>
      <c r="P95" s="25"/>
      <c r="W95" s="25"/>
      <c r="X95" s="41" t="str">
        <f t="shared" si="12"/>
        <v/>
      </c>
      <c r="Y95" s="41" t="str">
        <f t="shared" si="13"/>
        <v/>
      </c>
      <c r="Z95" s="41" t="str">
        <f t="shared" si="14"/>
        <v/>
      </c>
      <c r="AA95" s="41" t="str">
        <f t="shared" si="15"/>
        <v/>
      </c>
      <c r="AB95" s="25"/>
    </row>
    <row r="96" spans="2:28" ht="13.5" thickBot="1" x14ac:dyDescent="0.25">
      <c r="B96" s="25"/>
      <c r="C96" s="29" t="s">
        <v>44</v>
      </c>
      <c r="D96" s="29" t="s">
        <v>26</v>
      </c>
      <c r="E96" s="29" t="s">
        <v>30</v>
      </c>
      <c r="F96" s="29" t="s">
        <v>40</v>
      </c>
      <c r="G96" s="30" t="str">
        <f t="shared" si="8"/>
        <v>Onderdeel C blauw</v>
      </c>
      <c r="H96" s="31">
        <f t="shared" si="9"/>
        <v>46.734617460317466</v>
      </c>
      <c r="I96" s="29">
        <v>21</v>
      </c>
      <c r="J96" s="32">
        <f t="shared" si="10"/>
        <v>2.0938844285714282</v>
      </c>
      <c r="K96" s="55">
        <v>6.4653130000000001</v>
      </c>
      <c r="L96" s="47">
        <v>48.571428571428577</v>
      </c>
      <c r="M96" s="32">
        <f t="shared" si="11"/>
        <v>2.0938844285714282</v>
      </c>
      <c r="N96" s="25"/>
      <c r="O96" s="43"/>
      <c r="P96" s="25"/>
      <c r="W96" s="25"/>
      <c r="X96" s="41" t="str">
        <f t="shared" si="12"/>
        <v/>
      </c>
      <c r="Y96" s="41" t="str">
        <f t="shared" si="13"/>
        <v/>
      </c>
      <c r="Z96" s="41" t="str">
        <f t="shared" si="14"/>
        <v/>
      </c>
      <c r="AA96" s="41" t="str">
        <f t="shared" si="15"/>
        <v/>
      </c>
      <c r="AB96" s="25"/>
    </row>
    <row r="97" spans="2:28" ht="13.5" thickBot="1" x14ac:dyDescent="0.25">
      <c r="B97" s="25"/>
      <c r="C97" s="29" t="s">
        <v>44</v>
      </c>
      <c r="D97" s="29" t="s">
        <v>26</v>
      </c>
      <c r="E97" s="29" t="s">
        <v>30</v>
      </c>
      <c r="F97" s="29" t="s">
        <v>41</v>
      </c>
      <c r="G97" s="30" t="str">
        <f t="shared" si="8"/>
        <v>Onderdeel D blauw</v>
      </c>
      <c r="H97" s="31">
        <f t="shared" si="9"/>
        <v>60.520331746031744</v>
      </c>
      <c r="I97" s="29">
        <v>28</v>
      </c>
      <c r="J97" s="32">
        <f t="shared" si="10"/>
        <v>0.85317014285714343</v>
      </c>
      <c r="K97" s="55">
        <v>6.4653130000000001</v>
      </c>
      <c r="L97" s="47">
        <v>62.357142857142854</v>
      </c>
      <c r="M97" s="32">
        <f t="shared" si="11"/>
        <v>0.85317014285714343</v>
      </c>
      <c r="N97" s="25"/>
      <c r="O97" s="43"/>
      <c r="P97" s="25"/>
      <c r="W97" s="25"/>
      <c r="X97" s="41" t="str">
        <f t="shared" si="12"/>
        <v/>
      </c>
      <c r="Y97" s="41" t="str">
        <f t="shared" si="13"/>
        <v/>
      </c>
      <c r="Z97" s="41" t="str">
        <f t="shared" si="14"/>
        <v/>
      </c>
      <c r="AA97" s="41" t="str">
        <f t="shared" si="15"/>
        <v/>
      </c>
      <c r="AB97" s="25"/>
    </row>
    <row r="98" spans="2:28" ht="13.5" thickBot="1" x14ac:dyDescent="0.25">
      <c r="B98" s="25"/>
      <c r="C98" s="29" t="s">
        <v>44</v>
      </c>
      <c r="D98" s="29" t="s">
        <v>26</v>
      </c>
      <c r="E98" s="29" t="s">
        <v>42</v>
      </c>
      <c r="F98" s="29" t="s">
        <v>38</v>
      </c>
      <c r="G98" s="30" t="str">
        <f t="shared" si="8"/>
        <v>Onderdeel A rood</v>
      </c>
      <c r="H98" s="31">
        <f t="shared" si="9"/>
        <v>57.766767676767671</v>
      </c>
      <c r="I98" s="29">
        <v>22</v>
      </c>
      <c r="J98" s="32">
        <f t="shared" si="10"/>
        <v>1.1009909090909096</v>
      </c>
      <c r="K98" s="55">
        <v>6.4723545454545457</v>
      </c>
      <c r="L98" s="47">
        <v>59.68181818181818</v>
      </c>
      <c r="M98" s="32">
        <f t="shared" si="11"/>
        <v>1.1009909090909096</v>
      </c>
      <c r="N98" s="25"/>
      <c r="O98" s="43"/>
      <c r="P98" s="25"/>
      <c r="W98" s="25"/>
      <c r="X98" s="41" t="str">
        <f t="shared" si="12"/>
        <v/>
      </c>
      <c r="Y98" s="41" t="str">
        <f t="shared" si="13"/>
        <v/>
      </c>
      <c r="Z98" s="41" t="str">
        <f t="shared" si="14"/>
        <v/>
      </c>
      <c r="AA98" s="41" t="str">
        <f t="shared" si="15"/>
        <v/>
      </c>
      <c r="AB98" s="25"/>
    </row>
    <row r="99" spans="2:28" ht="13.5" thickBot="1" x14ac:dyDescent="0.25">
      <c r="B99" s="25"/>
      <c r="C99" s="29" t="s">
        <v>44</v>
      </c>
      <c r="D99" s="29" t="s">
        <v>26</v>
      </c>
      <c r="E99" s="29" t="s">
        <v>42</v>
      </c>
      <c r="F99" s="29" t="s">
        <v>39</v>
      </c>
      <c r="G99" s="30" t="str">
        <f t="shared" si="8"/>
        <v>Onderdeel B rood</v>
      </c>
      <c r="H99" s="31">
        <f t="shared" si="9"/>
        <v>53.809087425983968</v>
      </c>
      <c r="I99" s="29">
        <v>29</v>
      </c>
      <c r="J99" s="32">
        <f t="shared" si="10"/>
        <v>1.4571821316614422</v>
      </c>
      <c r="K99" s="55">
        <v>6.4723545454545457</v>
      </c>
      <c r="L99" s="47">
        <v>55.724137931034477</v>
      </c>
      <c r="M99" s="32">
        <f t="shared" si="11"/>
        <v>1.4571821316614431</v>
      </c>
      <c r="N99" s="25"/>
      <c r="O99" s="43"/>
      <c r="P99" s="25"/>
      <c r="W99" s="25"/>
      <c r="X99" s="41" t="str">
        <f t="shared" si="12"/>
        <v/>
      </c>
      <c r="Y99" s="41" t="str">
        <f t="shared" si="13"/>
        <v/>
      </c>
      <c r="Z99" s="41" t="str">
        <f t="shared" si="14"/>
        <v/>
      </c>
      <c r="AA99" s="41" t="str">
        <f t="shared" si="15"/>
        <v/>
      </c>
      <c r="AB99" s="25"/>
    </row>
    <row r="100" spans="2:28" ht="13.5" thickBot="1" x14ac:dyDescent="0.25">
      <c r="B100" s="25"/>
      <c r="C100" s="29" t="s">
        <v>44</v>
      </c>
      <c r="D100" s="29" t="s">
        <v>26</v>
      </c>
      <c r="E100" s="29" t="s">
        <v>42</v>
      </c>
      <c r="F100" s="29" t="s">
        <v>40</v>
      </c>
      <c r="G100" s="30" t="str">
        <f t="shared" si="8"/>
        <v>Onderdeel C rood</v>
      </c>
      <c r="H100" s="31">
        <f t="shared" si="9"/>
        <v>42.23494949494949</v>
      </c>
      <c r="I100" s="29">
        <v>20</v>
      </c>
      <c r="J100" s="32">
        <f t="shared" si="10"/>
        <v>2.4988545454545457</v>
      </c>
      <c r="K100" s="55">
        <v>6.4723545454545457</v>
      </c>
      <c r="L100" s="47">
        <v>44.15</v>
      </c>
      <c r="M100" s="32">
        <f t="shared" si="11"/>
        <v>2.4988545454545461</v>
      </c>
      <c r="N100" s="25"/>
      <c r="O100" s="43"/>
      <c r="P100" s="25"/>
      <c r="W100" s="25"/>
      <c r="X100" s="41" t="str">
        <f t="shared" si="12"/>
        <v/>
      </c>
      <c r="Y100" s="41" t="str">
        <f t="shared" si="13"/>
        <v/>
      </c>
      <c r="Z100" s="41" t="str">
        <f t="shared" si="14"/>
        <v/>
      </c>
      <c r="AA100" s="41" t="str">
        <f t="shared" si="15"/>
        <v/>
      </c>
      <c r="AB100" s="25"/>
    </row>
    <row r="101" spans="2:28" ht="13.5" thickBot="1" x14ac:dyDescent="0.25">
      <c r="B101" s="25"/>
      <c r="C101" s="29" t="s">
        <v>44</v>
      </c>
      <c r="D101" s="29" t="s">
        <v>26</v>
      </c>
      <c r="E101" s="29" t="s">
        <v>42</v>
      </c>
      <c r="F101" s="29" t="s">
        <v>41</v>
      </c>
      <c r="G101" s="30" t="str">
        <f t="shared" si="8"/>
        <v>Onderdeel D rood</v>
      </c>
      <c r="H101" s="31">
        <f t="shared" si="9"/>
        <v>57.22780663780663</v>
      </c>
      <c r="I101" s="29">
        <v>28</v>
      </c>
      <c r="J101" s="32">
        <f t="shared" si="10"/>
        <v>1.1494974025974036</v>
      </c>
      <c r="K101" s="55">
        <v>6.4723545454545457</v>
      </c>
      <c r="L101" s="47">
        <v>59.142857142857139</v>
      </c>
      <c r="M101" s="32">
        <f t="shared" si="11"/>
        <v>1.1494974025974036</v>
      </c>
      <c r="N101" s="25"/>
      <c r="O101" s="43"/>
      <c r="P101" s="25"/>
      <c r="W101" s="25"/>
      <c r="X101" s="41" t="str">
        <f t="shared" si="12"/>
        <v/>
      </c>
      <c r="Y101" s="41" t="str">
        <f t="shared" si="13"/>
        <v/>
      </c>
      <c r="Z101" s="41" t="str">
        <f t="shared" si="14"/>
        <v/>
      </c>
      <c r="AA101" s="41" t="str">
        <f t="shared" si="15"/>
        <v/>
      </c>
      <c r="AB101" s="25"/>
    </row>
    <row r="102" spans="2:28" ht="13.5" thickBot="1" x14ac:dyDescent="0.25">
      <c r="B102" s="25"/>
      <c r="C102" s="29" t="s">
        <v>44</v>
      </c>
      <c r="D102" s="29" t="s">
        <v>27</v>
      </c>
      <c r="E102" s="29" t="s">
        <v>30</v>
      </c>
      <c r="F102" s="29" t="s">
        <v>38</v>
      </c>
      <c r="G102" s="30" t="str">
        <f t="shared" si="8"/>
        <v>Onderdeel A blauw</v>
      </c>
      <c r="H102" s="31">
        <f t="shared" si="9"/>
        <v>58.4773606060606</v>
      </c>
      <c r="I102" s="29">
        <v>22</v>
      </c>
      <c r="J102" s="32">
        <f t="shared" si="10"/>
        <v>1.0370375454545453</v>
      </c>
      <c r="K102" s="55">
        <v>6.2815830000000004</v>
      </c>
      <c r="L102" s="47">
        <v>58.272727272727273</v>
      </c>
      <c r="M102" s="32">
        <f t="shared" si="11"/>
        <v>1.0370375454545453</v>
      </c>
      <c r="N102" s="25"/>
      <c r="O102" s="43"/>
      <c r="P102" s="25"/>
      <c r="W102" s="25"/>
      <c r="X102" s="41" t="str">
        <f t="shared" si="12"/>
        <v/>
      </c>
      <c r="Y102" s="41" t="str">
        <f t="shared" si="13"/>
        <v/>
      </c>
      <c r="Z102" s="41" t="str">
        <f t="shared" si="14"/>
        <v/>
      </c>
      <c r="AA102" s="41" t="str">
        <f t="shared" si="15"/>
        <v/>
      </c>
      <c r="AB102" s="25"/>
    </row>
    <row r="103" spans="2:28" ht="13.5" thickBot="1" x14ac:dyDescent="0.25">
      <c r="B103" s="25"/>
      <c r="C103" s="29" t="s">
        <v>44</v>
      </c>
      <c r="D103" s="29" t="s">
        <v>27</v>
      </c>
      <c r="E103" s="29" t="s">
        <v>30</v>
      </c>
      <c r="F103" s="29" t="s">
        <v>39</v>
      </c>
      <c r="G103" s="30" t="str">
        <f t="shared" si="8"/>
        <v>Onderdeel B blauw</v>
      </c>
      <c r="H103" s="31">
        <f t="shared" si="9"/>
        <v>53.271299999999989</v>
      </c>
      <c r="I103" s="29">
        <v>30</v>
      </c>
      <c r="J103" s="32">
        <f t="shared" si="10"/>
        <v>1.5055830000000006</v>
      </c>
      <c r="K103" s="55">
        <v>6.2815830000000004</v>
      </c>
      <c r="L103" s="47">
        <v>53.066666666666663</v>
      </c>
      <c r="M103" s="32">
        <f t="shared" si="11"/>
        <v>1.5055830000000006</v>
      </c>
      <c r="N103" s="25"/>
      <c r="O103" s="43"/>
      <c r="P103" s="25"/>
      <c r="W103" s="25"/>
      <c r="X103" s="41" t="str">
        <f t="shared" si="12"/>
        <v/>
      </c>
      <c r="Y103" s="41" t="str">
        <f t="shared" si="13"/>
        <v/>
      </c>
      <c r="Z103" s="41" t="str">
        <f t="shared" si="14"/>
        <v/>
      </c>
      <c r="AA103" s="41" t="str">
        <f t="shared" si="15"/>
        <v/>
      </c>
      <c r="AB103" s="25"/>
    </row>
    <row r="104" spans="2:28" ht="13.5" thickBot="1" x14ac:dyDescent="0.25">
      <c r="B104" s="25"/>
      <c r="C104" s="29" t="s">
        <v>44</v>
      </c>
      <c r="D104" s="29" t="s">
        <v>27</v>
      </c>
      <c r="E104" s="29" t="s">
        <v>30</v>
      </c>
      <c r="F104" s="29" t="s">
        <v>40</v>
      </c>
      <c r="G104" s="30" t="str">
        <f t="shared" si="8"/>
        <v>Onderdeel C blauw</v>
      </c>
      <c r="H104" s="31">
        <f t="shared" si="9"/>
        <v>43.554633333333328</v>
      </c>
      <c r="I104" s="29">
        <v>20</v>
      </c>
      <c r="J104" s="32">
        <f t="shared" si="10"/>
        <v>2.3800830000000004</v>
      </c>
      <c r="K104" s="55">
        <v>6.2815830000000004</v>
      </c>
      <c r="L104" s="47">
        <v>43.35</v>
      </c>
      <c r="M104" s="32">
        <f t="shared" si="11"/>
        <v>2.3800829999999999</v>
      </c>
      <c r="N104" s="25"/>
      <c r="O104" s="43"/>
      <c r="P104" s="25"/>
      <c r="W104" s="25"/>
      <c r="X104" s="41" t="str">
        <f t="shared" si="12"/>
        <v/>
      </c>
      <c r="Y104" s="41" t="str">
        <f t="shared" si="13"/>
        <v/>
      </c>
      <c r="Z104" s="41" t="str">
        <f t="shared" si="14"/>
        <v/>
      </c>
      <c r="AA104" s="41" t="str">
        <f t="shared" si="15"/>
        <v/>
      </c>
      <c r="AB104" s="25"/>
    </row>
    <row r="105" spans="2:28" ht="13.5" thickBot="1" x14ac:dyDescent="0.25">
      <c r="B105" s="25"/>
      <c r="C105" s="29" t="s">
        <v>44</v>
      </c>
      <c r="D105" s="29" t="s">
        <v>27</v>
      </c>
      <c r="E105" s="29" t="s">
        <v>30</v>
      </c>
      <c r="F105" s="29" t="s">
        <v>41</v>
      </c>
      <c r="G105" s="30" t="str">
        <f t="shared" si="8"/>
        <v>Onderdeel D blauw</v>
      </c>
      <c r="H105" s="31">
        <f t="shared" si="9"/>
        <v>56.347490476190465</v>
      </c>
      <c r="I105" s="29">
        <v>28</v>
      </c>
      <c r="J105" s="32">
        <f t="shared" si="10"/>
        <v>1.2287258571428579</v>
      </c>
      <c r="K105" s="55">
        <v>6.2815830000000004</v>
      </c>
      <c r="L105" s="47">
        <v>56.142857142857139</v>
      </c>
      <c r="M105" s="32">
        <f t="shared" si="11"/>
        <v>1.2287258571428579</v>
      </c>
      <c r="N105" s="25"/>
      <c r="O105" s="43"/>
      <c r="P105" s="25"/>
      <c r="W105" s="25"/>
      <c r="X105" s="41" t="str">
        <f t="shared" si="12"/>
        <v/>
      </c>
      <c r="Y105" s="41" t="str">
        <f t="shared" si="13"/>
        <v/>
      </c>
      <c r="Z105" s="41" t="str">
        <f t="shared" si="14"/>
        <v/>
      </c>
      <c r="AA105" s="41" t="str">
        <f t="shared" si="15"/>
        <v/>
      </c>
      <c r="AB105" s="25"/>
    </row>
    <row r="106" spans="2:28" ht="13.5" thickBot="1" x14ac:dyDescent="0.25">
      <c r="B106" s="25"/>
      <c r="C106" s="29" t="s">
        <v>44</v>
      </c>
      <c r="D106" s="29" t="s">
        <v>27</v>
      </c>
      <c r="E106" s="29" t="s">
        <v>42</v>
      </c>
      <c r="F106" s="29" t="s">
        <v>38</v>
      </c>
      <c r="G106" s="30" t="str">
        <f t="shared" si="8"/>
        <v>Onderdeel A rood</v>
      </c>
      <c r="H106" s="31">
        <f t="shared" si="9"/>
        <v>58.348896889688966</v>
      </c>
      <c r="I106" s="29">
        <v>22</v>
      </c>
      <c r="J106" s="32">
        <f t="shared" si="10"/>
        <v>1.0485992799279922</v>
      </c>
      <c r="K106" s="55">
        <v>6.2522356435643562</v>
      </c>
      <c r="L106" s="47">
        <v>57.818181818181813</v>
      </c>
      <c r="M106" s="32">
        <f t="shared" si="11"/>
        <v>1.048599279927994</v>
      </c>
      <c r="N106" s="25"/>
      <c r="O106" s="43"/>
      <c r="P106" s="25"/>
      <c r="W106" s="25"/>
      <c r="X106" s="41" t="str">
        <f t="shared" si="12"/>
        <v/>
      </c>
      <c r="Y106" s="41" t="str">
        <f t="shared" si="13"/>
        <v/>
      </c>
      <c r="Z106" s="41" t="str">
        <f t="shared" si="14"/>
        <v/>
      </c>
      <c r="AA106" s="41" t="str">
        <f t="shared" si="15"/>
        <v/>
      </c>
      <c r="AB106" s="25"/>
    </row>
    <row r="107" spans="2:28" ht="13.5" thickBot="1" x14ac:dyDescent="0.25">
      <c r="B107" s="25"/>
      <c r="C107" s="29" t="s">
        <v>44</v>
      </c>
      <c r="D107" s="29" t="s">
        <v>27</v>
      </c>
      <c r="E107" s="29" t="s">
        <v>42</v>
      </c>
      <c r="F107" s="29" t="s">
        <v>39</v>
      </c>
      <c r="G107" s="30" t="str">
        <f t="shared" si="8"/>
        <v>Onderdeel B rood</v>
      </c>
      <c r="H107" s="31">
        <f t="shared" si="9"/>
        <v>46.079102168281338</v>
      </c>
      <c r="I107" s="29">
        <v>31</v>
      </c>
      <c r="J107" s="32">
        <f t="shared" si="10"/>
        <v>2.1528808048546795</v>
      </c>
      <c r="K107" s="55">
        <v>6.2522356435643562</v>
      </c>
      <c r="L107" s="47">
        <v>45.548387096774185</v>
      </c>
      <c r="M107" s="32">
        <f t="shared" si="11"/>
        <v>2.1528808048546795</v>
      </c>
      <c r="N107" s="25"/>
      <c r="O107" s="43"/>
      <c r="P107" s="25"/>
      <c r="W107" s="25"/>
      <c r="X107" s="41" t="str">
        <f t="shared" si="12"/>
        <v/>
      </c>
      <c r="Y107" s="41" t="str">
        <f t="shared" si="13"/>
        <v/>
      </c>
      <c r="Z107" s="41" t="str">
        <f t="shared" si="14"/>
        <v/>
      </c>
      <c r="AA107" s="41" t="str">
        <f t="shared" si="15"/>
        <v/>
      </c>
      <c r="AB107" s="25"/>
    </row>
    <row r="108" spans="2:28" ht="13.5" thickBot="1" x14ac:dyDescent="0.25">
      <c r="B108" s="25"/>
      <c r="C108" s="29" t="s">
        <v>44</v>
      </c>
      <c r="D108" s="29" t="s">
        <v>27</v>
      </c>
      <c r="E108" s="29" t="s">
        <v>42</v>
      </c>
      <c r="F108" s="29" t="s">
        <v>40</v>
      </c>
      <c r="G108" s="30" t="str">
        <f t="shared" si="8"/>
        <v>Onderdeel C rood</v>
      </c>
      <c r="H108" s="31">
        <f t="shared" si="9"/>
        <v>40.162294018875571</v>
      </c>
      <c r="I108" s="29">
        <v>19</v>
      </c>
      <c r="J108" s="32">
        <f t="shared" si="10"/>
        <v>2.6853935383011986</v>
      </c>
      <c r="K108" s="55">
        <v>6.2522356435643562</v>
      </c>
      <c r="L108" s="47">
        <v>39.631578947368418</v>
      </c>
      <c r="M108" s="32">
        <f t="shared" si="11"/>
        <v>2.6853935383011986</v>
      </c>
      <c r="N108" s="25"/>
      <c r="O108" s="43"/>
      <c r="P108" s="25"/>
      <c r="W108" s="25"/>
      <c r="X108" s="41" t="str">
        <f t="shared" si="12"/>
        <v/>
      </c>
      <c r="Y108" s="41" t="str">
        <f t="shared" si="13"/>
        <v/>
      </c>
      <c r="Z108" s="41" t="str">
        <f t="shared" si="14"/>
        <v/>
      </c>
      <c r="AA108" s="41" t="str">
        <f t="shared" si="15"/>
        <v/>
      </c>
      <c r="AB108" s="25"/>
    </row>
    <row r="109" spans="2:28" ht="13.5" thickBot="1" x14ac:dyDescent="0.25">
      <c r="B109" s="25"/>
      <c r="C109" s="29" t="s">
        <v>44</v>
      </c>
      <c r="D109" s="29" t="s">
        <v>27</v>
      </c>
      <c r="E109" s="29" t="s">
        <v>42</v>
      </c>
      <c r="F109" s="29" t="s">
        <v>41</v>
      </c>
      <c r="G109" s="30" t="str">
        <f t="shared" si="8"/>
        <v>Onderdeel D rood</v>
      </c>
      <c r="H109" s="31">
        <f t="shared" si="9"/>
        <v>58.185887485300249</v>
      </c>
      <c r="I109" s="29">
        <v>29</v>
      </c>
      <c r="J109" s="32">
        <f t="shared" si="10"/>
        <v>1.0632701263229771</v>
      </c>
      <c r="K109" s="55">
        <v>6.2522356435643562</v>
      </c>
      <c r="L109" s="47">
        <v>57.655172413793096</v>
      </c>
      <c r="M109" s="32">
        <f t="shared" si="11"/>
        <v>1.0632701263229771</v>
      </c>
      <c r="N109" s="25"/>
      <c r="O109" s="43"/>
      <c r="P109" s="25"/>
      <c r="W109" s="25"/>
      <c r="X109" s="41" t="str">
        <f t="shared" si="12"/>
        <v/>
      </c>
      <c r="Y109" s="41" t="str">
        <f t="shared" si="13"/>
        <v/>
      </c>
      <c r="Z109" s="41" t="str">
        <f t="shared" si="14"/>
        <v/>
      </c>
      <c r="AA109" s="41" t="str">
        <f t="shared" si="15"/>
        <v/>
      </c>
      <c r="AB109" s="25"/>
    </row>
    <row r="110" spans="2:28" ht="13.5" thickBot="1" x14ac:dyDescent="0.25">
      <c r="B110" s="25"/>
      <c r="C110" s="29" t="s">
        <v>44</v>
      </c>
      <c r="D110" s="29" t="s">
        <v>33</v>
      </c>
      <c r="E110" s="29" t="s">
        <v>30</v>
      </c>
      <c r="F110" s="29" t="s">
        <v>38</v>
      </c>
      <c r="G110" s="30" t="str">
        <f t="shared" si="8"/>
        <v>Onderdeel A blauw</v>
      </c>
      <c r="H110" s="31">
        <f t="shared" si="9"/>
        <v>63.353168115942019</v>
      </c>
      <c r="I110" s="29">
        <v>46</v>
      </c>
      <c r="J110" s="32">
        <f t="shared" si="10"/>
        <v>0.59821486956521852</v>
      </c>
      <c r="K110" s="55">
        <v>6.1449540000000002</v>
      </c>
      <c r="L110" s="47">
        <v>61.630434782608688</v>
      </c>
      <c r="M110" s="32">
        <f t="shared" si="11"/>
        <v>0.59821486956521763</v>
      </c>
      <c r="N110" s="25"/>
      <c r="O110" s="43"/>
      <c r="P110" s="25"/>
      <c r="W110" s="25"/>
      <c r="X110" s="41" t="str">
        <f t="shared" si="12"/>
        <v/>
      </c>
      <c r="Y110" s="41" t="str">
        <f t="shared" si="13"/>
        <v/>
      </c>
      <c r="Z110" s="41" t="str">
        <f t="shared" si="14"/>
        <v/>
      </c>
      <c r="AA110" s="41" t="str">
        <f t="shared" si="15"/>
        <v/>
      </c>
      <c r="AB110" s="25"/>
    </row>
    <row r="111" spans="2:28" ht="13.5" thickBot="1" x14ac:dyDescent="0.25">
      <c r="B111" s="25"/>
      <c r="C111" s="29" t="s">
        <v>44</v>
      </c>
      <c r="D111" s="29" t="s">
        <v>33</v>
      </c>
      <c r="E111" s="29" t="s">
        <v>30</v>
      </c>
      <c r="F111" s="29" t="s">
        <v>39</v>
      </c>
      <c r="G111" s="30" t="str">
        <f t="shared" si="8"/>
        <v>Onderdeel B blauw</v>
      </c>
      <c r="H111" s="31">
        <f t="shared" si="9"/>
        <v>62.872733333333343</v>
      </c>
      <c r="I111" s="29">
        <v>20</v>
      </c>
      <c r="J111" s="32">
        <f t="shared" si="10"/>
        <v>0.64145399999999864</v>
      </c>
      <c r="K111" s="55">
        <v>6.1449540000000002</v>
      </c>
      <c r="L111" s="47">
        <v>61.150000000000013</v>
      </c>
      <c r="M111" s="32">
        <f t="shared" si="11"/>
        <v>0.64145399999999864</v>
      </c>
      <c r="N111" s="25"/>
      <c r="O111" s="43"/>
      <c r="P111" s="25"/>
      <c r="W111" s="25"/>
      <c r="X111" s="41" t="str">
        <f t="shared" si="12"/>
        <v/>
      </c>
      <c r="Y111" s="41" t="str">
        <f t="shared" si="13"/>
        <v/>
      </c>
      <c r="Z111" s="41" t="str">
        <f t="shared" si="14"/>
        <v/>
      </c>
      <c r="AA111" s="41" t="str">
        <f t="shared" si="15"/>
        <v/>
      </c>
      <c r="AB111" s="25"/>
    </row>
    <row r="112" spans="2:28" ht="13.5" thickBot="1" x14ac:dyDescent="0.25">
      <c r="B112" s="25"/>
      <c r="C112" s="29" t="s">
        <v>44</v>
      </c>
      <c r="D112" s="29" t="s">
        <v>33</v>
      </c>
      <c r="E112" s="29" t="s">
        <v>30</v>
      </c>
      <c r="F112" s="29" t="s">
        <v>40</v>
      </c>
      <c r="G112" s="30" t="str">
        <f t="shared" si="8"/>
        <v>Onderdeel C blauw</v>
      </c>
      <c r="H112" s="31">
        <f t="shared" si="9"/>
        <v>63.546262745098026</v>
      </c>
      <c r="I112" s="29">
        <v>34</v>
      </c>
      <c r="J112" s="32">
        <f t="shared" si="10"/>
        <v>0.58083635294117819</v>
      </c>
      <c r="K112" s="55">
        <v>6.1449540000000002</v>
      </c>
      <c r="L112" s="47">
        <v>61.823529411764696</v>
      </c>
      <c r="M112" s="32">
        <f t="shared" si="11"/>
        <v>0.58083635294117819</v>
      </c>
      <c r="N112" s="25"/>
      <c r="O112" s="43"/>
      <c r="P112" s="25"/>
      <c r="W112" s="25"/>
      <c r="X112" s="41" t="str">
        <f t="shared" si="12"/>
        <v/>
      </c>
      <c r="Y112" s="41" t="str">
        <f t="shared" si="13"/>
        <v/>
      </c>
      <c r="Z112" s="41" t="str">
        <f t="shared" si="14"/>
        <v/>
      </c>
      <c r="AA112" s="41" t="str">
        <f t="shared" si="15"/>
        <v/>
      </c>
      <c r="AB112" s="25"/>
    </row>
    <row r="113" spans="2:28" ht="13.5" thickBot="1" x14ac:dyDescent="0.25">
      <c r="B113" s="25"/>
      <c r="C113" s="29" t="s">
        <v>44</v>
      </c>
      <c r="D113" s="29" t="s">
        <v>33</v>
      </c>
      <c r="E113" s="29" t="s">
        <v>42</v>
      </c>
      <c r="F113" s="29" t="s">
        <v>38</v>
      </c>
      <c r="G113" s="30" t="str">
        <f t="shared" si="8"/>
        <v>Onderdeel A rood</v>
      </c>
      <c r="H113" s="31">
        <f t="shared" si="9"/>
        <v>65.667122705314</v>
      </c>
      <c r="I113" s="29">
        <v>46</v>
      </c>
      <c r="J113" s="32">
        <f t="shared" si="10"/>
        <v>0.38995895652174006</v>
      </c>
      <c r="K113" s="55">
        <v>6.0638719999999999</v>
      </c>
      <c r="L113" s="47">
        <v>63.043478260869556</v>
      </c>
      <c r="M113" s="32">
        <f t="shared" si="11"/>
        <v>0.38995895652174006</v>
      </c>
      <c r="N113" s="25"/>
      <c r="O113" s="43"/>
      <c r="P113" s="25"/>
      <c r="W113" s="25"/>
      <c r="X113" s="41" t="str">
        <f t="shared" si="12"/>
        <v/>
      </c>
      <c r="Y113" s="41" t="str">
        <f t="shared" si="13"/>
        <v/>
      </c>
      <c r="Z113" s="41" t="str">
        <f t="shared" si="14"/>
        <v/>
      </c>
      <c r="AA113" s="41" t="str">
        <f t="shared" si="15"/>
        <v/>
      </c>
      <c r="AB113" s="25"/>
    </row>
    <row r="114" spans="2:28" ht="13.5" thickBot="1" x14ac:dyDescent="0.25">
      <c r="B114" s="25"/>
      <c r="C114" s="29" t="s">
        <v>44</v>
      </c>
      <c r="D114" s="29" t="s">
        <v>33</v>
      </c>
      <c r="E114" s="29" t="s">
        <v>42</v>
      </c>
      <c r="F114" s="29" t="s">
        <v>39</v>
      </c>
      <c r="G114" s="30" t="str">
        <f t="shared" si="8"/>
        <v>Onderdeel B rood</v>
      </c>
      <c r="H114" s="31">
        <f t="shared" si="9"/>
        <v>64.07364444444444</v>
      </c>
      <c r="I114" s="29">
        <v>20</v>
      </c>
      <c r="J114" s="32">
        <f t="shared" si="10"/>
        <v>0.53337199999999996</v>
      </c>
      <c r="K114" s="55">
        <v>6.0638719999999999</v>
      </c>
      <c r="L114" s="47">
        <v>61.449999999999996</v>
      </c>
      <c r="M114" s="32">
        <f t="shared" si="11"/>
        <v>0.53337199999999996</v>
      </c>
      <c r="N114" s="25"/>
      <c r="O114" s="43"/>
      <c r="P114" s="25"/>
      <c r="W114" s="25"/>
      <c r="X114" s="41" t="str">
        <f t="shared" si="12"/>
        <v/>
      </c>
      <c r="Y114" s="41" t="str">
        <f t="shared" si="13"/>
        <v/>
      </c>
      <c r="Z114" s="41" t="str">
        <f t="shared" si="14"/>
        <v/>
      </c>
      <c r="AA114" s="41" t="str">
        <f t="shared" si="15"/>
        <v/>
      </c>
      <c r="AB114" s="25"/>
    </row>
    <row r="115" spans="2:28" ht="13.5" thickBot="1" x14ac:dyDescent="0.25">
      <c r="B115" s="25"/>
      <c r="C115" s="29" t="s">
        <v>44</v>
      </c>
      <c r="D115" s="29" t="s">
        <v>33</v>
      </c>
      <c r="E115" s="29" t="s">
        <v>42</v>
      </c>
      <c r="F115" s="29" t="s">
        <v>40</v>
      </c>
      <c r="G115" s="30" t="str">
        <f t="shared" si="8"/>
        <v>Onderdeel C rood</v>
      </c>
      <c r="H115" s="31">
        <f t="shared" si="9"/>
        <v>63.123644444444452</v>
      </c>
      <c r="I115" s="29">
        <v>34</v>
      </c>
      <c r="J115" s="32">
        <f t="shared" si="10"/>
        <v>0.61887199999999876</v>
      </c>
      <c r="K115" s="55">
        <v>6.0638719999999999</v>
      </c>
      <c r="L115" s="47">
        <v>60.500000000000007</v>
      </c>
      <c r="M115" s="32">
        <f t="shared" si="11"/>
        <v>0.61887199999999876</v>
      </c>
      <c r="N115" s="25"/>
      <c r="O115" s="43"/>
      <c r="P115" s="25"/>
      <c r="W115" s="25"/>
      <c r="X115" s="41" t="str">
        <f t="shared" si="12"/>
        <v/>
      </c>
      <c r="Y115" s="41" t="str">
        <f t="shared" si="13"/>
        <v/>
      </c>
      <c r="Z115" s="41" t="str">
        <f t="shared" si="14"/>
        <v/>
      </c>
      <c r="AA115" s="41" t="str">
        <f t="shared" si="15"/>
        <v/>
      </c>
      <c r="AB115" s="25"/>
    </row>
    <row r="116" spans="2:28" ht="13.5" thickBot="1" x14ac:dyDescent="0.25">
      <c r="B116" s="25"/>
      <c r="C116" s="29" t="s">
        <v>45</v>
      </c>
      <c r="D116" s="29" t="s">
        <v>26</v>
      </c>
      <c r="E116" s="29" t="s">
        <v>30</v>
      </c>
      <c r="F116" s="29" t="s">
        <v>38</v>
      </c>
      <c r="G116" s="30" t="str">
        <f t="shared" si="8"/>
        <v>Onderdeel A blauw</v>
      </c>
      <c r="H116" s="31">
        <f t="shared" si="9"/>
        <v>60.783388888888865</v>
      </c>
      <c r="I116" s="29">
        <v>30</v>
      </c>
      <c r="J116" s="32">
        <f t="shared" si="10"/>
        <v>0.82949500000000143</v>
      </c>
      <c r="K116" s="55">
        <v>6.5414950000000012</v>
      </c>
      <c r="L116" s="47">
        <v>63.466666666666661</v>
      </c>
      <c r="M116" s="32">
        <f t="shared" si="11"/>
        <v>0.82949500000000143</v>
      </c>
      <c r="N116" s="25"/>
      <c r="O116" s="43"/>
      <c r="P116" s="25"/>
      <c r="W116" s="25"/>
      <c r="X116" s="41" t="str">
        <f t="shared" si="12"/>
        <v/>
      </c>
      <c r="Y116" s="41" t="str">
        <f t="shared" si="13"/>
        <v/>
      </c>
      <c r="Z116" s="41" t="str">
        <f t="shared" si="14"/>
        <v/>
      </c>
      <c r="AA116" s="41" t="str">
        <f t="shared" si="15"/>
        <v/>
      </c>
      <c r="AB116" s="25"/>
    </row>
    <row r="117" spans="2:28" ht="13.5" thickBot="1" x14ac:dyDescent="0.25">
      <c r="B117" s="25"/>
      <c r="C117" s="29" t="s">
        <v>45</v>
      </c>
      <c r="D117" s="29" t="s">
        <v>26</v>
      </c>
      <c r="E117" s="29" t="s">
        <v>30</v>
      </c>
      <c r="F117" s="29" t="s">
        <v>39</v>
      </c>
      <c r="G117" s="30" t="str">
        <f t="shared" si="8"/>
        <v>Onderdeel B blauw</v>
      </c>
      <c r="H117" s="31">
        <f t="shared" si="9"/>
        <v>65.550055555555559</v>
      </c>
      <c r="I117" s="29">
        <v>30</v>
      </c>
      <c r="J117" s="32">
        <f t="shared" si="10"/>
        <v>0.40049499999999938</v>
      </c>
      <c r="K117" s="55">
        <v>6.5414950000000012</v>
      </c>
      <c r="L117" s="47">
        <v>68.233333333333348</v>
      </c>
      <c r="M117" s="32">
        <f t="shared" si="11"/>
        <v>0.40049499999999938</v>
      </c>
      <c r="N117" s="25"/>
      <c r="O117" s="43"/>
      <c r="P117" s="25"/>
      <c r="W117" s="25"/>
      <c r="X117" s="41" t="str">
        <f t="shared" si="12"/>
        <v/>
      </c>
      <c r="Y117" s="41" t="str">
        <f t="shared" si="13"/>
        <v/>
      </c>
      <c r="Z117" s="41" t="str">
        <f t="shared" si="14"/>
        <v/>
      </c>
      <c r="AA117" s="41" t="str">
        <f t="shared" si="15"/>
        <v/>
      </c>
      <c r="AB117" s="25"/>
    </row>
    <row r="118" spans="2:28" ht="13.5" thickBot="1" x14ac:dyDescent="0.25">
      <c r="B118" s="25"/>
      <c r="C118" s="29" t="s">
        <v>45</v>
      </c>
      <c r="D118" s="29" t="s">
        <v>26</v>
      </c>
      <c r="E118" s="29" t="s">
        <v>30</v>
      </c>
      <c r="F118" s="29" t="s">
        <v>40</v>
      </c>
      <c r="G118" s="30" t="str">
        <f t="shared" si="8"/>
        <v>Onderdeel C blauw</v>
      </c>
      <c r="H118" s="31">
        <f t="shared" si="9"/>
        <v>67.116722222222222</v>
      </c>
      <c r="I118" s="29">
        <v>30</v>
      </c>
      <c r="J118" s="32">
        <f t="shared" si="10"/>
        <v>0.25949499999999937</v>
      </c>
      <c r="K118" s="55">
        <v>6.5414950000000012</v>
      </c>
      <c r="L118" s="47">
        <v>69.800000000000011</v>
      </c>
      <c r="M118" s="32">
        <f t="shared" si="11"/>
        <v>0.25949500000000114</v>
      </c>
      <c r="N118" s="25"/>
      <c r="O118" s="43"/>
      <c r="P118" s="25"/>
      <c r="W118" s="25"/>
      <c r="X118" s="41" t="str">
        <f t="shared" si="12"/>
        <v/>
      </c>
      <c r="Y118" s="41" t="str">
        <f t="shared" si="13"/>
        <v/>
      </c>
      <c r="Z118" s="41" t="str">
        <f t="shared" si="14"/>
        <v/>
      </c>
      <c r="AA118" s="41" t="str">
        <f t="shared" si="15"/>
        <v/>
      </c>
      <c r="AB118" s="25"/>
    </row>
    <row r="119" spans="2:28" ht="13.5" thickBot="1" x14ac:dyDescent="0.25">
      <c r="B119" s="25"/>
      <c r="C119" s="29" t="s">
        <v>45</v>
      </c>
      <c r="D119" s="29" t="s">
        <v>26</v>
      </c>
      <c r="E119" s="29" t="s">
        <v>30</v>
      </c>
      <c r="F119" s="29" t="s">
        <v>41</v>
      </c>
      <c r="G119" s="30" t="str">
        <f t="shared" si="8"/>
        <v>Onderdeel D blauw</v>
      </c>
      <c r="H119" s="31">
        <f t="shared" si="9"/>
        <v>68.783388888888865</v>
      </c>
      <c r="I119" s="29">
        <v>30</v>
      </c>
      <c r="J119" s="32">
        <f t="shared" si="10"/>
        <v>0.10949500000000167</v>
      </c>
      <c r="K119" s="55">
        <v>6.5414950000000012</v>
      </c>
      <c r="L119" s="47">
        <v>71.466666666666654</v>
      </c>
      <c r="M119" s="32">
        <f t="shared" si="11"/>
        <v>0.10949500000000167</v>
      </c>
      <c r="N119" s="25"/>
      <c r="O119" s="43"/>
      <c r="P119" s="25"/>
      <c r="W119" s="25"/>
      <c r="X119" s="41" t="str">
        <f t="shared" si="12"/>
        <v/>
      </c>
      <c r="Y119" s="41" t="str">
        <f t="shared" si="13"/>
        <v/>
      </c>
      <c r="Z119" s="41" t="str">
        <f t="shared" si="14"/>
        <v/>
      </c>
      <c r="AA119" s="41" t="str">
        <f t="shared" si="15"/>
        <v/>
      </c>
      <c r="AB119" s="25"/>
    </row>
    <row r="120" spans="2:28" ht="13.5" thickBot="1" x14ac:dyDescent="0.25">
      <c r="B120" s="25"/>
      <c r="C120" s="29" t="s">
        <v>45</v>
      </c>
      <c r="D120" s="29" t="s">
        <v>26</v>
      </c>
      <c r="E120" s="29" t="s">
        <v>42</v>
      </c>
      <c r="F120" s="29" t="s">
        <v>38</v>
      </c>
      <c r="G120" s="30" t="str">
        <f t="shared" si="8"/>
        <v>Onderdeel A rood</v>
      </c>
      <c r="H120" s="31">
        <f t="shared" si="9"/>
        <v>58.502611111111115</v>
      </c>
      <c r="I120" s="29">
        <v>30</v>
      </c>
      <c r="J120" s="32">
        <f t="shared" si="10"/>
        <v>1.0347649999999993</v>
      </c>
      <c r="K120" s="55">
        <v>6.6177649999999995</v>
      </c>
      <c r="L120" s="47">
        <v>62.033333333333331</v>
      </c>
      <c r="M120" s="32">
        <f t="shared" si="11"/>
        <v>1.0347650000000002</v>
      </c>
      <c r="N120" s="25"/>
      <c r="O120" s="43"/>
      <c r="P120" s="25"/>
      <c r="W120" s="25"/>
      <c r="X120" s="41" t="str">
        <f t="shared" si="12"/>
        <v/>
      </c>
      <c r="Y120" s="41" t="str">
        <f t="shared" si="13"/>
        <v/>
      </c>
      <c r="Z120" s="41" t="str">
        <f t="shared" si="14"/>
        <v/>
      </c>
      <c r="AA120" s="41" t="str">
        <f t="shared" si="15"/>
        <v/>
      </c>
      <c r="AB120" s="25"/>
    </row>
    <row r="121" spans="2:28" ht="13.5" thickBot="1" x14ac:dyDescent="0.25">
      <c r="B121" s="25"/>
      <c r="C121" s="29" t="s">
        <v>45</v>
      </c>
      <c r="D121" s="29" t="s">
        <v>26</v>
      </c>
      <c r="E121" s="29" t="s">
        <v>42</v>
      </c>
      <c r="F121" s="29" t="s">
        <v>39</v>
      </c>
      <c r="G121" s="30" t="str">
        <f t="shared" si="8"/>
        <v>Onderdeel B rood</v>
      </c>
      <c r="H121" s="31">
        <f t="shared" si="9"/>
        <v>63.135944444444441</v>
      </c>
      <c r="I121" s="29">
        <v>30</v>
      </c>
      <c r="J121" s="32">
        <f t="shared" si="10"/>
        <v>0.61776500000000034</v>
      </c>
      <c r="K121" s="55">
        <v>6.6177649999999995</v>
      </c>
      <c r="L121" s="47">
        <v>66.666666666666657</v>
      </c>
      <c r="M121" s="32">
        <f t="shared" si="11"/>
        <v>0.61776500000000034</v>
      </c>
      <c r="N121" s="25"/>
      <c r="O121" s="43"/>
      <c r="P121" s="25"/>
      <c r="W121" s="25"/>
      <c r="X121" s="41" t="str">
        <f t="shared" si="12"/>
        <v/>
      </c>
      <c r="Y121" s="41" t="str">
        <f t="shared" si="13"/>
        <v/>
      </c>
      <c r="Z121" s="41" t="str">
        <f t="shared" si="14"/>
        <v/>
      </c>
      <c r="AA121" s="41" t="str">
        <f t="shared" si="15"/>
        <v/>
      </c>
      <c r="AB121" s="25"/>
    </row>
    <row r="122" spans="2:28" ht="13.5" thickBot="1" x14ac:dyDescent="0.25">
      <c r="B122" s="25"/>
      <c r="C122" s="29" t="s">
        <v>45</v>
      </c>
      <c r="D122" s="29" t="s">
        <v>26</v>
      </c>
      <c r="E122" s="29" t="s">
        <v>42</v>
      </c>
      <c r="F122" s="29" t="s">
        <v>40</v>
      </c>
      <c r="G122" s="30" t="str">
        <f t="shared" si="8"/>
        <v>Onderdeel C rood</v>
      </c>
      <c r="H122" s="31">
        <f t="shared" si="9"/>
        <v>62.769277777777781</v>
      </c>
      <c r="I122" s="29">
        <v>30</v>
      </c>
      <c r="J122" s="32">
        <f t="shared" si="10"/>
        <v>0.65076499999999982</v>
      </c>
      <c r="K122" s="55">
        <v>6.6177649999999995</v>
      </c>
      <c r="L122" s="47">
        <v>66.3</v>
      </c>
      <c r="M122" s="32">
        <f t="shared" si="11"/>
        <v>0.65076499999999982</v>
      </c>
      <c r="N122" s="25"/>
      <c r="O122" s="43"/>
      <c r="P122" s="25"/>
      <c r="W122" s="25"/>
      <c r="X122" s="41" t="str">
        <f t="shared" si="12"/>
        <v/>
      </c>
      <c r="Y122" s="41" t="str">
        <f t="shared" si="13"/>
        <v/>
      </c>
      <c r="Z122" s="41" t="str">
        <f t="shared" si="14"/>
        <v/>
      </c>
      <c r="AA122" s="41" t="str">
        <f t="shared" si="15"/>
        <v/>
      </c>
      <c r="AB122" s="25"/>
    </row>
    <row r="123" spans="2:28" ht="13.5" thickBot="1" x14ac:dyDescent="0.25">
      <c r="B123" s="25"/>
      <c r="C123" s="29" t="s">
        <v>45</v>
      </c>
      <c r="D123" s="29" t="s">
        <v>26</v>
      </c>
      <c r="E123" s="29" t="s">
        <v>42</v>
      </c>
      <c r="F123" s="29" t="s">
        <v>41</v>
      </c>
      <c r="G123" s="30" t="str">
        <f t="shared" si="8"/>
        <v>Onderdeel D rood</v>
      </c>
      <c r="H123" s="31">
        <f t="shared" si="9"/>
        <v>60.035944444444453</v>
      </c>
      <c r="I123" s="29">
        <v>30</v>
      </c>
      <c r="J123" s="32">
        <f t="shared" si="10"/>
        <v>0.89676499999999937</v>
      </c>
      <c r="K123" s="55">
        <v>6.6177649999999995</v>
      </c>
      <c r="L123" s="47">
        <v>63.56666666666667</v>
      </c>
      <c r="M123" s="32">
        <f t="shared" si="11"/>
        <v>0.89676499999999937</v>
      </c>
      <c r="N123" s="25"/>
      <c r="O123" s="43"/>
      <c r="P123" s="25"/>
      <c r="W123" s="25"/>
      <c r="X123" s="41" t="str">
        <f t="shared" si="12"/>
        <v/>
      </c>
      <c r="Y123" s="41" t="str">
        <f t="shared" si="13"/>
        <v/>
      </c>
      <c r="Z123" s="41" t="str">
        <f t="shared" si="14"/>
        <v/>
      </c>
      <c r="AA123" s="41" t="str">
        <f t="shared" si="15"/>
        <v/>
      </c>
      <c r="AB123" s="25"/>
    </row>
    <row r="124" spans="2:28" ht="13.5" thickBot="1" x14ac:dyDescent="0.25">
      <c r="B124" s="25"/>
      <c r="C124" s="29" t="s">
        <v>45</v>
      </c>
      <c r="D124" s="29" t="s">
        <v>27</v>
      </c>
      <c r="E124" s="29" t="s">
        <v>30</v>
      </c>
      <c r="F124" s="29" t="s">
        <v>38</v>
      </c>
      <c r="G124" s="30" t="str">
        <f t="shared" si="8"/>
        <v>Onderdeel A blauw</v>
      </c>
      <c r="H124" s="31">
        <f t="shared" si="9"/>
        <v>63.693500000000007</v>
      </c>
      <c r="I124" s="29">
        <v>30</v>
      </c>
      <c r="J124" s="32">
        <f t="shared" si="10"/>
        <v>0.56758499999999934</v>
      </c>
      <c r="K124" s="55">
        <v>6.3995849999999992</v>
      </c>
      <c r="L124" s="47">
        <v>64.8</v>
      </c>
      <c r="M124" s="32">
        <f t="shared" si="11"/>
        <v>0.56758500000000023</v>
      </c>
      <c r="N124" s="25"/>
      <c r="O124" s="43"/>
      <c r="P124" s="25"/>
      <c r="W124" s="25"/>
      <c r="X124" s="41" t="str">
        <f t="shared" si="12"/>
        <v/>
      </c>
      <c r="Y124" s="41" t="str">
        <f t="shared" si="13"/>
        <v/>
      </c>
      <c r="Z124" s="41" t="str">
        <f t="shared" si="14"/>
        <v/>
      </c>
      <c r="AA124" s="41" t="str">
        <f t="shared" si="15"/>
        <v/>
      </c>
      <c r="AB124" s="25"/>
    </row>
    <row r="125" spans="2:28" ht="13.5" thickBot="1" x14ac:dyDescent="0.25">
      <c r="B125" s="25"/>
      <c r="C125" s="29" t="s">
        <v>45</v>
      </c>
      <c r="D125" s="29" t="s">
        <v>27</v>
      </c>
      <c r="E125" s="29" t="s">
        <v>30</v>
      </c>
      <c r="F125" s="29" t="s">
        <v>39</v>
      </c>
      <c r="G125" s="30" t="str">
        <f t="shared" si="8"/>
        <v>Onderdeel B blauw</v>
      </c>
      <c r="H125" s="31">
        <f t="shared" si="9"/>
        <v>57.260166666666677</v>
      </c>
      <c r="I125" s="29">
        <v>30</v>
      </c>
      <c r="J125" s="32">
        <f t="shared" si="10"/>
        <v>1.1465849999999991</v>
      </c>
      <c r="K125" s="55">
        <v>6.3995849999999992</v>
      </c>
      <c r="L125" s="47">
        <v>58.366666666666667</v>
      </c>
      <c r="M125" s="32">
        <f t="shared" si="11"/>
        <v>1.146585</v>
      </c>
      <c r="N125" s="25"/>
      <c r="O125" s="43"/>
      <c r="P125" s="25"/>
      <c r="W125" s="25"/>
      <c r="X125" s="41" t="str">
        <f t="shared" si="12"/>
        <v/>
      </c>
      <c r="Y125" s="41" t="str">
        <f t="shared" si="13"/>
        <v/>
      </c>
      <c r="Z125" s="41" t="str">
        <f t="shared" si="14"/>
        <v/>
      </c>
      <c r="AA125" s="41" t="str">
        <f t="shared" si="15"/>
        <v/>
      </c>
      <c r="AB125" s="25"/>
    </row>
    <row r="126" spans="2:28" ht="13.5" thickBot="1" x14ac:dyDescent="0.25">
      <c r="B126" s="25"/>
      <c r="C126" s="29" t="s">
        <v>45</v>
      </c>
      <c r="D126" s="29" t="s">
        <v>27</v>
      </c>
      <c r="E126" s="29" t="s">
        <v>30</v>
      </c>
      <c r="F126" s="29" t="s">
        <v>40</v>
      </c>
      <c r="G126" s="30" t="str">
        <f t="shared" si="8"/>
        <v>Onderdeel C blauw</v>
      </c>
      <c r="H126" s="31">
        <f t="shared" si="9"/>
        <v>66.260166666666677</v>
      </c>
      <c r="I126" s="29">
        <v>30</v>
      </c>
      <c r="J126" s="32">
        <f t="shared" si="10"/>
        <v>0.33658499999999858</v>
      </c>
      <c r="K126" s="55">
        <v>6.3995849999999992</v>
      </c>
      <c r="L126" s="47">
        <v>67.366666666666674</v>
      </c>
      <c r="M126" s="32">
        <f t="shared" si="11"/>
        <v>0.33658499999999858</v>
      </c>
      <c r="N126" s="25"/>
      <c r="O126" s="43"/>
      <c r="P126" s="25"/>
      <c r="W126" s="25"/>
      <c r="X126" s="41" t="str">
        <f t="shared" si="12"/>
        <v/>
      </c>
      <c r="Y126" s="41" t="str">
        <f t="shared" si="13"/>
        <v/>
      </c>
      <c r="Z126" s="41" t="str">
        <f t="shared" si="14"/>
        <v/>
      </c>
      <c r="AA126" s="41" t="str">
        <f t="shared" si="15"/>
        <v/>
      </c>
      <c r="AB126" s="25"/>
    </row>
    <row r="127" spans="2:28" ht="13.5" thickBot="1" x14ac:dyDescent="0.25">
      <c r="B127" s="25"/>
      <c r="C127" s="29" t="s">
        <v>45</v>
      </c>
      <c r="D127" s="29" t="s">
        <v>27</v>
      </c>
      <c r="E127" s="29" t="s">
        <v>30</v>
      </c>
      <c r="F127" s="29" t="s">
        <v>41</v>
      </c>
      <c r="G127" s="30" t="str">
        <f t="shared" si="8"/>
        <v>Onderdeel D blauw</v>
      </c>
      <c r="H127" s="31">
        <f t="shared" si="9"/>
        <v>66.093499999999992</v>
      </c>
      <c r="I127" s="29">
        <v>30</v>
      </c>
      <c r="J127" s="32">
        <f t="shared" si="10"/>
        <v>0.35158500000000092</v>
      </c>
      <c r="K127" s="55">
        <v>6.3995849999999992</v>
      </c>
      <c r="L127" s="47">
        <v>67.199999999999989</v>
      </c>
      <c r="M127" s="32">
        <f t="shared" si="11"/>
        <v>0.35158500000000004</v>
      </c>
      <c r="N127" s="25"/>
      <c r="O127" s="43"/>
      <c r="P127" s="25"/>
      <c r="W127" s="25"/>
      <c r="X127" s="41" t="str">
        <f t="shared" si="12"/>
        <v/>
      </c>
      <c r="Y127" s="41" t="str">
        <f t="shared" si="13"/>
        <v/>
      </c>
      <c r="Z127" s="41" t="str">
        <f t="shared" si="14"/>
        <v/>
      </c>
      <c r="AA127" s="41" t="str">
        <f t="shared" si="15"/>
        <v/>
      </c>
      <c r="AB127" s="25"/>
    </row>
    <row r="128" spans="2:28" ht="13.5" thickBot="1" x14ac:dyDescent="0.25">
      <c r="B128" s="25"/>
      <c r="C128" s="29" t="s">
        <v>45</v>
      </c>
      <c r="D128" s="29" t="s">
        <v>27</v>
      </c>
      <c r="E128" s="29" t="s">
        <v>42</v>
      </c>
      <c r="F128" s="29" t="s">
        <v>38</v>
      </c>
      <c r="G128" s="30" t="str">
        <f t="shared" si="8"/>
        <v>Onderdeel A rood</v>
      </c>
      <c r="H128" s="31">
        <f t="shared" si="9"/>
        <v>60.88111111111111</v>
      </c>
      <c r="I128" s="29">
        <v>30</v>
      </c>
      <c r="J128" s="32">
        <f t="shared" si="10"/>
        <v>0.82070000000000043</v>
      </c>
      <c r="K128" s="55">
        <v>6.3947000000000003</v>
      </c>
      <c r="L128" s="47">
        <v>61.933333333333337</v>
      </c>
      <c r="M128" s="32">
        <f t="shared" si="11"/>
        <v>0.82069999999999954</v>
      </c>
      <c r="N128" s="25"/>
      <c r="O128" s="43"/>
      <c r="P128" s="25"/>
      <c r="W128" s="25"/>
      <c r="X128" s="41" t="str">
        <f t="shared" si="12"/>
        <v/>
      </c>
      <c r="Y128" s="41" t="str">
        <f t="shared" si="13"/>
        <v/>
      </c>
      <c r="Z128" s="41" t="str">
        <f t="shared" si="14"/>
        <v/>
      </c>
      <c r="AA128" s="41" t="str">
        <f t="shared" si="15"/>
        <v/>
      </c>
      <c r="AB128" s="25"/>
    </row>
    <row r="129" spans="2:28" ht="13.5" thickBot="1" x14ac:dyDescent="0.25">
      <c r="B129" s="25"/>
      <c r="C129" s="29" t="s">
        <v>45</v>
      </c>
      <c r="D129" s="29" t="s">
        <v>27</v>
      </c>
      <c r="E129" s="29" t="s">
        <v>42</v>
      </c>
      <c r="F129" s="29" t="s">
        <v>39</v>
      </c>
      <c r="G129" s="30" t="str">
        <f t="shared" si="8"/>
        <v>Onderdeel B rood</v>
      </c>
      <c r="H129" s="31">
        <f t="shared" si="9"/>
        <v>44.781111111111102</v>
      </c>
      <c r="I129" s="29">
        <v>30</v>
      </c>
      <c r="J129" s="32">
        <f t="shared" si="10"/>
        <v>2.2697000000000003</v>
      </c>
      <c r="K129" s="55">
        <v>6.3947000000000003</v>
      </c>
      <c r="L129" s="47">
        <v>45.833333333333329</v>
      </c>
      <c r="M129" s="32">
        <f t="shared" si="11"/>
        <v>2.2697000000000012</v>
      </c>
      <c r="N129" s="25"/>
      <c r="O129" s="43"/>
      <c r="P129" s="25"/>
      <c r="W129" s="25"/>
      <c r="X129" s="41" t="str">
        <f t="shared" si="12"/>
        <v/>
      </c>
      <c r="Y129" s="41" t="str">
        <f t="shared" si="13"/>
        <v/>
      </c>
      <c r="Z129" s="41" t="str">
        <f t="shared" si="14"/>
        <v/>
      </c>
      <c r="AA129" s="41" t="str">
        <f t="shared" si="15"/>
        <v/>
      </c>
      <c r="AB129" s="25"/>
    </row>
    <row r="130" spans="2:28" ht="13.5" thickBot="1" x14ac:dyDescent="0.25">
      <c r="B130" s="25"/>
      <c r="C130" s="29" t="s">
        <v>45</v>
      </c>
      <c r="D130" s="29" t="s">
        <v>27</v>
      </c>
      <c r="E130" s="29" t="s">
        <v>42</v>
      </c>
      <c r="F130" s="29" t="s">
        <v>40</v>
      </c>
      <c r="G130" s="30" t="str">
        <f t="shared" si="8"/>
        <v>Onderdeel C rood</v>
      </c>
      <c r="H130" s="31">
        <f t="shared" si="9"/>
        <v>63.24777777777777</v>
      </c>
      <c r="I130" s="29">
        <v>30</v>
      </c>
      <c r="J130" s="32">
        <f t="shared" si="10"/>
        <v>0.60770000000000035</v>
      </c>
      <c r="K130" s="55">
        <v>6.3947000000000003</v>
      </c>
      <c r="L130" s="47">
        <v>64.3</v>
      </c>
      <c r="M130" s="32">
        <f t="shared" si="11"/>
        <v>0.60770000000000124</v>
      </c>
      <c r="N130" s="25"/>
      <c r="O130" s="43"/>
      <c r="P130" s="25"/>
      <c r="W130" s="25"/>
      <c r="X130" s="41" t="str">
        <f t="shared" si="12"/>
        <v/>
      </c>
      <c r="Y130" s="41" t="str">
        <f t="shared" si="13"/>
        <v/>
      </c>
      <c r="Z130" s="41" t="str">
        <f t="shared" si="14"/>
        <v/>
      </c>
      <c r="AA130" s="41" t="str">
        <f t="shared" si="15"/>
        <v/>
      </c>
      <c r="AB130" s="25"/>
    </row>
    <row r="131" spans="2:28" ht="13.5" thickBot="1" x14ac:dyDescent="0.25">
      <c r="B131" s="25"/>
      <c r="C131" s="29" t="s">
        <v>45</v>
      </c>
      <c r="D131" s="29" t="s">
        <v>27</v>
      </c>
      <c r="E131" s="29" t="s">
        <v>42</v>
      </c>
      <c r="F131" s="29" t="s">
        <v>41</v>
      </c>
      <c r="G131" s="30" t="str">
        <f t="shared" si="8"/>
        <v>Onderdeel D rood</v>
      </c>
      <c r="H131" s="31">
        <f t="shared" si="9"/>
        <v>62.247777777777785</v>
      </c>
      <c r="I131" s="29">
        <v>30</v>
      </c>
      <c r="J131" s="32">
        <f t="shared" si="10"/>
        <v>0.69769999999999932</v>
      </c>
      <c r="K131" s="55">
        <v>6.3947000000000003</v>
      </c>
      <c r="L131" s="47">
        <v>63.300000000000011</v>
      </c>
      <c r="M131" s="32">
        <f t="shared" si="11"/>
        <v>0.69770000000000021</v>
      </c>
      <c r="N131" s="25"/>
      <c r="O131" s="43"/>
      <c r="P131" s="25"/>
      <c r="W131" s="25"/>
      <c r="X131" s="41" t="str">
        <f t="shared" si="12"/>
        <v/>
      </c>
      <c r="Y131" s="41" t="str">
        <f t="shared" si="13"/>
        <v/>
      </c>
      <c r="Z131" s="41" t="str">
        <f t="shared" si="14"/>
        <v/>
      </c>
      <c r="AA131" s="41" t="str">
        <f t="shared" si="15"/>
        <v/>
      </c>
      <c r="AB131" s="25"/>
    </row>
    <row r="132" spans="2:28" ht="13.5" thickBot="1" x14ac:dyDescent="0.25">
      <c r="B132" s="25"/>
      <c r="C132" s="29" t="s">
        <v>45</v>
      </c>
      <c r="D132" s="29" t="s">
        <v>33</v>
      </c>
      <c r="E132" s="29" t="s">
        <v>30</v>
      </c>
      <c r="F132" s="29" t="s">
        <v>38</v>
      </c>
      <c r="G132" s="30" t="str">
        <f t="shared" ref="G132:G195" si="16">"Onderdeel "&amp;F132&amp;" "&amp;E132</f>
        <v>Onderdeel A blauw</v>
      </c>
      <c r="H132" s="31">
        <f t="shared" ref="H132:H195" si="17">L132-100*(K132-$T$16)/9</f>
        <v>65.007433333333339</v>
      </c>
      <c r="I132" s="29">
        <v>50</v>
      </c>
      <c r="J132" s="32">
        <f t="shared" ref="J132:J195" si="18">$T$16-9*H132/100</f>
        <v>0.44933099999999992</v>
      </c>
      <c r="K132" s="55">
        <v>6.0509310000000003</v>
      </c>
      <c r="L132" s="47">
        <v>62.240000000000009</v>
      </c>
      <c r="M132" s="32">
        <f t="shared" ref="M132:M195" si="19">K132-9*L132/100</f>
        <v>0.44933099999999904</v>
      </c>
      <c r="N132" s="25"/>
      <c r="O132" s="43"/>
      <c r="P132" s="25"/>
      <c r="W132" s="25"/>
      <c r="X132" s="41" t="str">
        <f t="shared" si="12"/>
        <v/>
      </c>
      <c r="Y132" s="41" t="str">
        <f t="shared" si="13"/>
        <v/>
      </c>
      <c r="Z132" s="41" t="str">
        <f t="shared" si="14"/>
        <v/>
      </c>
      <c r="AA132" s="41" t="str">
        <f t="shared" si="15"/>
        <v/>
      </c>
      <c r="AB132" s="25"/>
    </row>
    <row r="133" spans="2:28" ht="13.5" thickBot="1" x14ac:dyDescent="0.25">
      <c r="B133" s="25"/>
      <c r="C133" s="29" t="s">
        <v>45</v>
      </c>
      <c r="D133" s="29" t="s">
        <v>33</v>
      </c>
      <c r="E133" s="29" t="s">
        <v>30</v>
      </c>
      <c r="F133" s="29" t="s">
        <v>39</v>
      </c>
      <c r="G133" s="30" t="str">
        <f t="shared" si="16"/>
        <v>Onderdeel B blauw</v>
      </c>
      <c r="H133" s="31">
        <f t="shared" si="17"/>
        <v>54.45314761904762</v>
      </c>
      <c r="I133" s="29">
        <v>35</v>
      </c>
      <c r="J133" s="32">
        <f t="shared" si="18"/>
        <v>1.3992167142857141</v>
      </c>
      <c r="K133" s="55">
        <v>6.0509310000000003</v>
      </c>
      <c r="L133" s="47">
        <v>51.68571428571429</v>
      </c>
      <c r="M133" s="32">
        <f t="shared" si="19"/>
        <v>1.3992167142857141</v>
      </c>
      <c r="N133" s="25"/>
      <c r="O133" s="43"/>
      <c r="P133" s="25"/>
      <c r="W133" s="25"/>
      <c r="X133" s="41" t="str">
        <f t="shared" ref="X133:X196" si="20">IF($O133="ü",$H133,"")</f>
        <v/>
      </c>
      <c r="Y133" s="41" t="str">
        <f t="shared" ref="Y133:Y196" si="21">IF($O133="ü",$I133,"")</f>
        <v/>
      </c>
      <c r="Z133" s="41" t="str">
        <f t="shared" ref="Z133:Z196" si="22">IF($O133="ü",$J133,"")</f>
        <v/>
      </c>
      <c r="AA133" s="41" t="str">
        <f t="shared" ref="AA133:AA196" si="23">IF($O133="ü",$H133*$I133,"")</f>
        <v/>
      </c>
      <c r="AB133" s="25"/>
    </row>
    <row r="134" spans="2:28" ht="13.5" thickBot="1" x14ac:dyDescent="0.25">
      <c r="B134" s="25"/>
      <c r="C134" s="29" t="s">
        <v>45</v>
      </c>
      <c r="D134" s="29" t="s">
        <v>33</v>
      </c>
      <c r="E134" s="29" t="s">
        <v>30</v>
      </c>
      <c r="F134" s="29" t="s">
        <v>40</v>
      </c>
      <c r="G134" s="30" t="str">
        <f t="shared" si="16"/>
        <v>Onderdeel C blauw</v>
      </c>
      <c r="H134" s="31">
        <f t="shared" si="17"/>
        <v>78.300766666666647</v>
      </c>
      <c r="I134" s="29">
        <v>15</v>
      </c>
      <c r="J134" s="32">
        <f t="shared" si="18"/>
        <v>-0.74706899999999798</v>
      </c>
      <c r="K134" s="55">
        <v>6.0509310000000003</v>
      </c>
      <c r="L134" s="47">
        <v>75.533333333333317</v>
      </c>
      <c r="M134" s="32">
        <f t="shared" si="19"/>
        <v>-0.74706899999999798</v>
      </c>
      <c r="N134" s="25"/>
      <c r="O134" s="43"/>
      <c r="P134" s="25"/>
      <c r="W134" s="25"/>
      <c r="X134" s="41" t="str">
        <f t="shared" si="20"/>
        <v/>
      </c>
      <c r="Y134" s="41" t="str">
        <f t="shared" si="21"/>
        <v/>
      </c>
      <c r="Z134" s="41" t="str">
        <f t="shared" si="22"/>
        <v/>
      </c>
      <c r="AA134" s="41" t="str">
        <f t="shared" si="23"/>
        <v/>
      </c>
      <c r="AB134" s="25"/>
    </row>
    <row r="135" spans="2:28" ht="13.5" thickBot="1" x14ac:dyDescent="0.25">
      <c r="B135" s="25"/>
      <c r="C135" s="29" t="s">
        <v>45</v>
      </c>
      <c r="D135" s="29" t="s">
        <v>33</v>
      </c>
      <c r="E135" s="29" t="s">
        <v>42</v>
      </c>
      <c r="F135" s="29" t="s">
        <v>38</v>
      </c>
      <c r="G135" s="30" t="str">
        <f t="shared" si="16"/>
        <v>Onderdeel A rood</v>
      </c>
      <c r="H135" s="31">
        <f t="shared" si="17"/>
        <v>59.851099999999995</v>
      </c>
      <c r="I135" s="29">
        <v>50</v>
      </c>
      <c r="J135" s="32">
        <f t="shared" si="18"/>
        <v>0.91340099999999946</v>
      </c>
      <c r="K135" s="55">
        <v>6.1046010000000006</v>
      </c>
      <c r="L135" s="47">
        <v>57.680000000000007</v>
      </c>
      <c r="M135" s="32">
        <f t="shared" si="19"/>
        <v>0.91340099999999946</v>
      </c>
      <c r="N135" s="25"/>
      <c r="O135" s="43"/>
      <c r="P135" s="25"/>
      <c r="W135" s="25"/>
      <c r="X135" s="41" t="str">
        <f t="shared" si="20"/>
        <v/>
      </c>
      <c r="Y135" s="41" t="str">
        <f t="shared" si="21"/>
        <v/>
      </c>
      <c r="Z135" s="41" t="str">
        <f t="shared" si="22"/>
        <v/>
      </c>
      <c r="AA135" s="41" t="str">
        <f t="shared" si="23"/>
        <v/>
      </c>
      <c r="AB135" s="25"/>
    </row>
    <row r="136" spans="2:28" ht="13.5" thickBot="1" x14ac:dyDescent="0.25">
      <c r="B136" s="25"/>
      <c r="C136" s="29" t="s">
        <v>45</v>
      </c>
      <c r="D136" s="29" t="s">
        <v>33</v>
      </c>
      <c r="E136" s="29" t="s">
        <v>42</v>
      </c>
      <c r="F136" s="29" t="s">
        <v>39</v>
      </c>
      <c r="G136" s="30" t="str">
        <f t="shared" si="16"/>
        <v>Onderdeel B rood</v>
      </c>
      <c r="H136" s="31">
        <f t="shared" si="17"/>
        <v>52.571099999999987</v>
      </c>
      <c r="I136" s="29">
        <v>35</v>
      </c>
      <c r="J136" s="32">
        <f t="shared" si="18"/>
        <v>1.568601000000001</v>
      </c>
      <c r="K136" s="55">
        <v>6.1046010000000006</v>
      </c>
      <c r="L136" s="47">
        <v>50.4</v>
      </c>
      <c r="M136" s="32">
        <f t="shared" si="19"/>
        <v>1.568601000000001</v>
      </c>
      <c r="N136" s="25"/>
      <c r="O136" s="43"/>
      <c r="P136" s="25"/>
      <c r="W136" s="25"/>
      <c r="X136" s="41" t="str">
        <f t="shared" si="20"/>
        <v/>
      </c>
      <c r="Y136" s="41" t="str">
        <f t="shared" si="21"/>
        <v/>
      </c>
      <c r="Z136" s="41" t="str">
        <f t="shared" si="22"/>
        <v/>
      </c>
      <c r="AA136" s="41" t="str">
        <f t="shared" si="23"/>
        <v/>
      </c>
      <c r="AB136" s="25"/>
    </row>
    <row r="137" spans="2:28" ht="13.5" thickBot="1" x14ac:dyDescent="0.25">
      <c r="B137" s="25"/>
      <c r="C137" s="29" t="s">
        <v>45</v>
      </c>
      <c r="D137" s="29" t="s">
        <v>33</v>
      </c>
      <c r="E137" s="29" t="s">
        <v>42</v>
      </c>
      <c r="F137" s="29" t="s">
        <v>40</v>
      </c>
      <c r="G137" s="30" t="str">
        <f t="shared" si="16"/>
        <v>Onderdeel C rood</v>
      </c>
      <c r="H137" s="31">
        <f t="shared" si="17"/>
        <v>77.837766666666667</v>
      </c>
      <c r="I137" s="29">
        <v>15</v>
      </c>
      <c r="J137" s="32">
        <f t="shared" si="18"/>
        <v>-0.70539899999999989</v>
      </c>
      <c r="K137" s="55">
        <v>6.1046010000000006</v>
      </c>
      <c r="L137" s="47">
        <v>75.666666666666671</v>
      </c>
      <c r="M137" s="32">
        <f t="shared" si="19"/>
        <v>-0.705398999999999</v>
      </c>
      <c r="N137" s="25"/>
      <c r="O137" s="43"/>
      <c r="P137" s="25"/>
      <c r="W137" s="25"/>
      <c r="X137" s="41" t="str">
        <f t="shared" si="20"/>
        <v/>
      </c>
      <c r="Y137" s="41" t="str">
        <f t="shared" si="21"/>
        <v/>
      </c>
      <c r="Z137" s="41" t="str">
        <f t="shared" si="22"/>
        <v/>
      </c>
      <c r="AA137" s="41" t="str">
        <f t="shared" si="23"/>
        <v/>
      </c>
      <c r="AB137" s="25"/>
    </row>
    <row r="138" spans="2:28" ht="13.5" thickBot="1" x14ac:dyDescent="0.25">
      <c r="B138" s="25"/>
      <c r="C138" s="29" t="s">
        <v>34</v>
      </c>
      <c r="D138" s="29" t="s">
        <v>26</v>
      </c>
      <c r="E138" s="29" t="s">
        <v>30</v>
      </c>
      <c r="F138" s="29" t="s">
        <v>38</v>
      </c>
      <c r="G138" s="30" t="str">
        <f t="shared" si="16"/>
        <v>Onderdeel A blauw</v>
      </c>
      <c r="H138" s="31">
        <f t="shared" si="17"/>
        <v>65.11712073447265</v>
      </c>
      <c r="I138" s="29">
        <v>41</v>
      </c>
      <c r="J138" s="32">
        <f t="shared" si="18"/>
        <v>0.43945913389746138</v>
      </c>
      <c r="K138" s="55">
        <v>6.2499469387755102</v>
      </c>
      <c r="L138" s="47">
        <v>64.560975609756099</v>
      </c>
      <c r="M138" s="32">
        <f t="shared" si="19"/>
        <v>0.43945913389746227</v>
      </c>
      <c r="N138" s="25"/>
      <c r="O138" s="43"/>
      <c r="P138" s="25"/>
      <c r="W138" s="25"/>
      <c r="X138" s="41" t="str">
        <f t="shared" si="20"/>
        <v/>
      </c>
      <c r="Y138" s="41" t="str">
        <f t="shared" si="21"/>
        <v/>
      </c>
      <c r="Z138" s="41" t="str">
        <f t="shared" si="22"/>
        <v/>
      </c>
      <c r="AA138" s="41" t="str">
        <f t="shared" si="23"/>
        <v/>
      </c>
      <c r="AB138" s="25"/>
    </row>
    <row r="139" spans="2:28" ht="13.5" thickBot="1" x14ac:dyDescent="0.25">
      <c r="B139" s="25"/>
      <c r="C139" s="29" t="s">
        <v>34</v>
      </c>
      <c r="D139" s="29" t="s">
        <v>26</v>
      </c>
      <c r="E139" s="29" t="s">
        <v>30</v>
      </c>
      <c r="F139" s="29" t="s">
        <v>39</v>
      </c>
      <c r="G139" s="30" t="str">
        <f t="shared" si="16"/>
        <v>Onderdeel B blauw</v>
      </c>
      <c r="H139" s="31">
        <f t="shared" si="17"/>
        <v>71.214681710082388</v>
      </c>
      <c r="I139" s="29">
        <v>41</v>
      </c>
      <c r="J139" s="32">
        <f t="shared" si="18"/>
        <v>-0.10932135390741493</v>
      </c>
      <c r="K139" s="55">
        <v>6.2499469387755102</v>
      </c>
      <c r="L139" s="47">
        <v>70.658536585365837</v>
      </c>
      <c r="M139" s="32">
        <f t="shared" si="19"/>
        <v>-0.10932135390741493</v>
      </c>
      <c r="N139" s="25"/>
      <c r="O139" s="43"/>
      <c r="P139" s="25"/>
      <c r="W139" s="25"/>
      <c r="X139" s="41" t="str">
        <f t="shared" si="20"/>
        <v/>
      </c>
      <c r="Y139" s="41" t="str">
        <f t="shared" si="21"/>
        <v/>
      </c>
      <c r="Z139" s="41" t="str">
        <f t="shared" si="22"/>
        <v/>
      </c>
      <c r="AA139" s="41" t="str">
        <f t="shared" si="23"/>
        <v/>
      </c>
      <c r="AB139" s="25"/>
    </row>
    <row r="140" spans="2:28" ht="13.5" thickBot="1" x14ac:dyDescent="0.25">
      <c r="B140" s="25"/>
      <c r="C140" s="29" t="s">
        <v>34</v>
      </c>
      <c r="D140" s="29" t="s">
        <v>26</v>
      </c>
      <c r="E140" s="29" t="s">
        <v>30</v>
      </c>
      <c r="F140" s="29" t="s">
        <v>40</v>
      </c>
      <c r="G140" s="30" t="str">
        <f t="shared" si="16"/>
        <v>Onderdeel C blauw</v>
      </c>
      <c r="H140" s="31">
        <f t="shared" si="17"/>
        <v>68.707660276231707</v>
      </c>
      <c r="I140" s="29">
        <v>33</v>
      </c>
      <c r="J140" s="32">
        <f t="shared" si="18"/>
        <v>0.11631057513914556</v>
      </c>
      <c r="K140" s="55">
        <v>6.2499469387755102</v>
      </c>
      <c r="L140" s="47">
        <v>68.151515151515156</v>
      </c>
      <c r="M140" s="32">
        <f t="shared" si="19"/>
        <v>0.11631057513914644</v>
      </c>
      <c r="N140" s="25"/>
      <c r="O140" s="43"/>
      <c r="P140" s="25"/>
      <c r="W140" s="25"/>
      <c r="X140" s="41" t="str">
        <f t="shared" si="20"/>
        <v/>
      </c>
      <c r="Y140" s="41" t="str">
        <f t="shared" si="21"/>
        <v/>
      </c>
      <c r="Z140" s="41" t="str">
        <f t="shared" si="22"/>
        <v/>
      </c>
      <c r="AA140" s="41" t="str">
        <f t="shared" si="23"/>
        <v/>
      </c>
      <c r="AB140" s="25"/>
    </row>
    <row r="141" spans="2:28" ht="13.5" thickBot="1" x14ac:dyDescent="0.25">
      <c r="B141" s="25"/>
      <c r="C141" s="29" t="s">
        <v>34</v>
      </c>
      <c r="D141" s="29" t="s">
        <v>26</v>
      </c>
      <c r="E141" s="29" t="s">
        <v>30</v>
      </c>
      <c r="F141" s="29" t="s">
        <v>41</v>
      </c>
      <c r="G141" s="30" t="str">
        <f t="shared" si="16"/>
        <v>Onderdeel D blauw</v>
      </c>
      <c r="H141" s="31">
        <f t="shared" si="17"/>
        <v>65.774895124716537</v>
      </c>
      <c r="I141" s="29">
        <v>32</v>
      </c>
      <c r="J141" s="32">
        <f t="shared" si="18"/>
        <v>0.3802594387755116</v>
      </c>
      <c r="K141" s="55">
        <v>6.2499469387755102</v>
      </c>
      <c r="L141" s="47">
        <v>65.218749999999986</v>
      </c>
      <c r="M141" s="32">
        <f t="shared" si="19"/>
        <v>0.3802594387755116</v>
      </c>
      <c r="N141" s="25"/>
      <c r="O141" s="43"/>
      <c r="P141" s="25"/>
      <c r="W141" s="25"/>
      <c r="X141" s="41" t="str">
        <f t="shared" si="20"/>
        <v/>
      </c>
      <c r="Y141" s="41" t="str">
        <f t="shared" si="21"/>
        <v/>
      </c>
      <c r="Z141" s="41" t="str">
        <f t="shared" si="22"/>
        <v/>
      </c>
      <c r="AA141" s="41" t="str">
        <f t="shared" si="23"/>
        <v/>
      </c>
      <c r="AB141" s="25"/>
    </row>
    <row r="142" spans="2:28" ht="13.5" thickBot="1" x14ac:dyDescent="0.25">
      <c r="B142" s="25"/>
      <c r="C142" s="29" t="s">
        <v>34</v>
      </c>
      <c r="D142" s="29" t="s">
        <v>26</v>
      </c>
      <c r="E142" s="29" t="s">
        <v>42</v>
      </c>
      <c r="F142" s="29" t="s">
        <v>38</v>
      </c>
      <c r="G142" s="30" t="str">
        <f t="shared" si="16"/>
        <v>Onderdeel A rood</v>
      </c>
      <c r="H142" s="31">
        <f t="shared" si="17"/>
        <v>69.067059897129582</v>
      </c>
      <c r="I142" s="29">
        <v>41</v>
      </c>
      <c r="J142" s="32">
        <f t="shared" si="18"/>
        <v>8.3964609258337042E-2</v>
      </c>
      <c r="K142" s="55">
        <v>6.2807938775510204</v>
      </c>
      <c r="L142" s="47">
        <v>68.853658536585371</v>
      </c>
      <c r="M142" s="32">
        <f t="shared" si="19"/>
        <v>8.3964609258337042E-2</v>
      </c>
      <c r="N142" s="25"/>
      <c r="O142" s="43"/>
      <c r="P142" s="25"/>
      <c r="W142" s="25"/>
      <c r="X142" s="41" t="str">
        <f t="shared" si="20"/>
        <v/>
      </c>
      <c r="Y142" s="41" t="str">
        <f t="shared" si="21"/>
        <v/>
      </c>
      <c r="Z142" s="41" t="str">
        <f t="shared" si="22"/>
        <v/>
      </c>
      <c r="AA142" s="41" t="str">
        <f t="shared" si="23"/>
        <v/>
      </c>
      <c r="AB142" s="25"/>
    </row>
    <row r="143" spans="2:28" ht="13.5" thickBot="1" x14ac:dyDescent="0.25">
      <c r="B143" s="25"/>
      <c r="C143" s="29" t="s">
        <v>34</v>
      </c>
      <c r="D143" s="29" t="s">
        <v>26</v>
      </c>
      <c r="E143" s="29" t="s">
        <v>42</v>
      </c>
      <c r="F143" s="29" t="s">
        <v>39</v>
      </c>
      <c r="G143" s="30" t="str">
        <f t="shared" si="16"/>
        <v>Onderdeel B rood</v>
      </c>
      <c r="H143" s="31">
        <f t="shared" si="17"/>
        <v>67.213401360544211</v>
      </c>
      <c r="I143" s="29">
        <v>41</v>
      </c>
      <c r="J143" s="32">
        <f t="shared" si="18"/>
        <v>0.25079387755102012</v>
      </c>
      <c r="K143" s="55">
        <v>6.2807938775510204</v>
      </c>
      <c r="L143" s="47">
        <v>67</v>
      </c>
      <c r="M143" s="32">
        <f t="shared" si="19"/>
        <v>0.25079387755102012</v>
      </c>
      <c r="N143" s="25"/>
      <c r="O143" s="43"/>
      <c r="P143" s="25"/>
      <c r="W143" s="25"/>
      <c r="X143" s="41" t="str">
        <f t="shared" si="20"/>
        <v/>
      </c>
      <c r="Y143" s="41" t="str">
        <f t="shared" si="21"/>
        <v/>
      </c>
      <c r="Z143" s="41" t="str">
        <f t="shared" si="22"/>
        <v/>
      </c>
      <c r="AA143" s="41" t="str">
        <f t="shared" si="23"/>
        <v/>
      </c>
      <c r="AB143" s="25"/>
    </row>
    <row r="144" spans="2:28" ht="13.5" thickBot="1" x14ac:dyDescent="0.25">
      <c r="B144" s="25"/>
      <c r="C144" s="29" t="s">
        <v>34</v>
      </c>
      <c r="D144" s="29" t="s">
        <v>26</v>
      </c>
      <c r="E144" s="29" t="s">
        <v>42</v>
      </c>
      <c r="F144" s="29" t="s">
        <v>40</v>
      </c>
      <c r="G144" s="30" t="str">
        <f t="shared" si="16"/>
        <v>Onderdeel C rood</v>
      </c>
      <c r="H144" s="31">
        <f t="shared" si="17"/>
        <v>69.001280148423021</v>
      </c>
      <c r="I144" s="29">
        <v>33</v>
      </c>
      <c r="J144" s="32">
        <f t="shared" si="18"/>
        <v>8.9884786641928116E-2</v>
      </c>
      <c r="K144" s="55">
        <v>6.2807938775510204</v>
      </c>
      <c r="L144" s="47">
        <v>68.78787878787881</v>
      </c>
      <c r="M144" s="32">
        <f t="shared" si="19"/>
        <v>8.9884786641928116E-2</v>
      </c>
      <c r="N144" s="25"/>
      <c r="O144" s="43"/>
      <c r="P144" s="25"/>
      <c r="W144" s="25"/>
      <c r="X144" s="41" t="str">
        <f t="shared" si="20"/>
        <v/>
      </c>
      <c r="Y144" s="41" t="str">
        <f t="shared" si="21"/>
        <v/>
      </c>
      <c r="Z144" s="41" t="str">
        <f t="shared" si="22"/>
        <v/>
      </c>
      <c r="AA144" s="41" t="str">
        <f t="shared" si="23"/>
        <v/>
      </c>
      <c r="AB144" s="25"/>
    </row>
    <row r="145" spans="2:28" ht="13.5" thickBot="1" x14ac:dyDescent="0.25">
      <c r="B145" s="25"/>
      <c r="C145" s="29" t="s">
        <v>34</v>
      </c>
      <c r="D145" s="29" t="s">
        <v>26</v>
      </c>
      <c r="E145" s="29" t="s">
        <v>42</v>
      </c>
      <c r="F145" s="29" t="s">
        <v>41</v>
      </c>
      <c r="G145" s="30" t="str">
        <f t="shared" si="16"/>
        <v>Onderdeel D rood</v>
      </c>
      <c r="H145" s="31">
        <f t="shared" si="17"/>
        <v>60.463401360544218</v>
      </c>
      <c r="I145" s="29">
        <v>32</v>
      </c>
      <c r="J145" s="32">
        <f t="shared" si="18"/>
        <v>0.85829387755102005</v>
      </c>
      <c r="K145" s="55">
        <v>6.2807938775510204</v>
      </c>
      <c r="L145" s="47">
        <v>60.25</v>
      </c>
      <c r="M145" s="32">
        <f t="shared" si="19"/>
        <v>0.85829387755102005</v>
      </c>
      <c r="N145" s="25"/>
      <c r="O145" s="43"/>
      <c r="P145" s="25"/>
      <c r="W145" s="25"/>
      <c r="X145" s="41" t="str">
        <f t="shared" si="20"/>
        <v/>
      </c>
      <c r="Y145" s="41" t="str">
        <f t="shared" si="21"/>
        <v/>
      </c>
      <c r="Z145" s="41" t="str">
        <f t="shared" si="22"/>
        <v/>
      </c>
      <c r="AA145" s="41" t="str">
        <f t="shared" si="23"/>
        <v/>
      </c>
      <c r="AB145" s="25"/>
    </row>
    <row r="146" spans="2:28" ht="13.5" thickBot="1" x14ac:dyDescent="0.25">
      <c r="B146" s="25"/>
      <c r="C146" s="29" t="s">
        <v>34</v>
      </c>
      <c r="D146" s="29" t="s">
        <v>27</v>
      </c>
      <c r="E146" s="29" t="s">
        <v>30</v>
      </c>
      <c r="F146" s="29" t="s">
        <v>38</v>
      </c>
      <c r="G146" s="30" t="str">
        <f t="shared" si="16"/>
        <v>Onderdeel A blauw</v>
      </c>
      <c r="H146" s="31">
        <f t="shared" si="17"/>
        <v>63.460726253280562</v>
      </c>
      <c r="I146" s="29">
        <v>37</v>
      </c>
      <c r="J146" s="32">
        <f t="shared" si="18"/>
        <v>0.58853463720474863</v>
      </c>
      <c r="K146" s="55">
        <v>6.2682643669344786</v>
      </c>
      <c r="L146" s="47">
        <v>63.108108108108105</v>
      </c>
      <c r="M146" s="32">
        <f t="shared" si="19"/>
        <v>0.58853463720474952</v>
      </c>
      <c r="N146" s="25"/>
      <c r="O146" s="43"/>
      <c r="P146" s="25"/>
      <c r="W146" s="25"/>
      <c r="X146" s="41" t="str">
        <f t="shared" si="20"/>
        <v/>
      </c>
      <c r="Y146" s="41" t="str">
        <f t="shared" si="21"/>
        <v/>
      </c>
      <c r="Z146" s="41" t="str">
        <f t="shared" si="22"/>
        <v/>
      </c>
      <c r="AA146" s="41" t="str">
        <f t="shared" si="23"/>
        <v/>
      </c>
      <c r="AB146" s="25"/>
    </row>
    <row r="147" spans="2:28" ht="13.5" thickBot="1" x14ac:dyDescent="0.25">
      <c r="B147" s="25"/>
      <c r="C147" s="29" t="s">
        <v>34</v>
      </c>
      <c r="D147" s="29" t="s">
        <v>27</v>
      </c>
      <c r="E147" s="29" t="s">
        <v>30</v>
      </c>
      <c r="F147" s="29" t="s">
        <v>39</v>
      </c>
      <c r="G147" s="30" t="str">
        <f t="shared" si="16"/>
        <v>Onderdeel B blauw</v>
      </c>
      <c r="H147" s="31">
        <f t="shared" si="17"/>
        <v>68.45102716075084</v>
      </c>
      <c r="I147" s="29">
        <v>35</v>
      </c>
      <c r="J147" s="32">
        <f t="shared" si="18"/>
        <v>0.1394075555324239</v>
      </c>
      <c r="K147" s="55">
        <v>6.2682643669344786</v>
      </c>
      <c r="L147" s="47">
        <v>68.098409015578383</v>
      </c>
      <c r="M147" s="32">
        <f t="shared" si="19"/>
        <v>0.13940755553242479</v>
      </c>
      <c r="N147" s="25"/>
      <c r="O147" s="43"/>
      <c r="P147" s="25"/>
      <c r="W147" s="25"/>
      <c r="X147" s="41" t="str">
        <f t="shared" si="20"/>
        <v/>
      </c>
      <c r="Y147" s="41" t="str">
        <f t="shared" si="21"/>
        <v/>
      </c>
      <c r="Z147" s="41" t="str">
        <f t="shared" si="22"/>
        <v/>
      </c>
      <c r="AA147" s="41" t="str">
        <f t="shared" si="23"/>
        <v/>
      </c>
      <c r="AB147" s="25"/>
    </row>
    <row r="148" spans="2:28" ht="13.5" thickBot="1" x14ac:dyDescent="0.25">
      <c r="B148" s="25"/>
      <c r="C148" s="29" t="s">
        <v>34</v>
      </c>
      <c r="D148" s="29" t="s">
        <v>27</v>
      </c>
      <c r="E148" s="29" t="s">
        <v>30</v>
      </c>
      <c r="F148" s="29" t="s">
        <v>40</v>
      </c>
      <c r="G148" s="30" t="str">
        <f t="shared" si="16"/>
        <v>Onderdeel C blauw</v>
      </c>
      <c r="H148" s="31">
        <f t="shared" si="17"/>
        <v>69.456066421034521</v>
      </c>
      <c r="I148" s="29">
        <v>29</v>
      </c>
      <c r="J148" s="32">
        <f t="shared" si="18"/>
        <v>4.8954022106893369E-2</v>
      </c>
      <c r="K148" s="55">
        <v>6.2682643669344786</v>
      </c>
      <c r="L148" s="47">
        <v>69.103448275862064</v>
      </c>
      <c r="M148" s="32">
        <f t="shared" si="19"/>
        <v>4.8954022106892481E-2</v>
      </c>
      <c r="N148" s="25"/>
      <c r="O148" s="43"/>
      <c r="P148" s="25"/>
      <c r="W148" s="25"/>
      <c r="X148" s="41" t="str">
        <f t="shared" si="20"/>
        <v/>
      </c>
      <c r="Y148" s="41" t="str">
        <f t="shared" si="21"/>
        <v/>
      </c>
      <c r="Z148" s="41" t="str">
        <f t="shared" si="22"/>
        <v/>
      </c>
      <c r="AA148" s="41" t="str">
        <f t="shared" si="23"/>
        <v/>
      </c>
      <c r="AB148" s="25"/>
    </row>
    <row r="149" spans="2:28" ht="13.5" thickBot="1" x14ac:dyDescent="0.25">
      <c r="B149" s="25"/>
      <c r="C149" s="29" t="s">
        <v>34</v>
      </c>
      <c r="D149" s="29" t="s">
        <v>27</v>
      </c>
      <c r="E149" s="29" t="s">
        <v>30</v>
      </c>
      <c r="F149" s="29" t="s">
        <v>41</v>
      </c>
      <c r="G149" s="30" t="str">
        <f t="shared" si="16"/>
        <v>Onderdeel D blauw</v>
      </c>
      <c r="H149" s="31">
        <f t="shared" si="17"/>
        <v>72.15261814517244</v>
      </c>
      <c r="I149" s="29">
        <v>20</v>
      </c>
      <c r="J149" s="32">
        <f t="shared" si="18"/>
        <v>-0.19373563306552022</v>
      </c>
      <c r="K149" s="55">
        <v>6.2682643669344786</v>
      </c>
      <c r="L149" s="47">
        <v>71.799999999999983</v>
      </c>
      <c r="M149" s="32">
        <f t="shared" si="19"/>
        <v>-0.19373563306551933</v>
      </c>
      <c r="N149" s="25"/>
      <c r="O149" s="43"/>
      <c r="P149" s="25"/>
      <c r="W149" s="25"/>
      <c r="X149" s="41" t="str">
        <f t="shared" si="20"/>
        <v/>
      </c>
      <c r="Y149" s="41" t="str">
        <f t="shared" si="21"/>
        <v/>
      </c>
      <c r="Z149" s="41" t="str">
        <f t="shared" si="22"/>
        <v/>
      </c>
      <c r="AA149" s="41" t="str">
        <f t="shared" si="23"/>
        <v/>
      </c>
      <c r="AB149" s="25"/>
    </row>
    <row r="150" spans="2:28" ht="13.5" thickBot="1" x14ac:dyDescent="0.25">
      <c r="B150" s="25"/>
      <c r="C150" s="29" t="s">
        <v>34</v>
      </c>
      <c r="D150" s="29" t="s">
        <v>27</v>
      </c>
      <c r="E150" s="29" t="s">
        <v>42</v>
      </c>
      <c r="F150" s="29" t="s">
        <v>38</v>
      </c>
      <c r="G150" s="30" t="str">
        <f t="shared" si="16"/>
        <v>Onderdeel A rood</v>
      </c>
      <c r="H150" s="31">
        <f t="shared" si="17"/>
        <v>65.431167771151536</v>
      </c>
      <c r="I150" s="29">
        <v>38</v>
      </c>
      <c r="J150" s="32">
        <f t="shared" si="18"/>
        <v>0.41119490059636199</v>
      </c>
      <c r="K150" s="55">
        <v>6.2517212163858353</v>
      </c>
      <c r="L150" s="47">
        <v>64.89473684210526</v>
      </c>
      <c r="M150" s="32">
        <f t="shared" si="19"/>
        <v>0.41119490059636288</v>
      </c>
      <c r="N150" s="25"/>
      <c r="O150" s="43"/>
      <c r="P150" s="25"/>
      <c r="W150" s="25"/>
      <c r="X150" s="41" t="str">
        <f t="shared" si="20"/>
        <v/>
      </c>
      <c r="Y150" s="41" t="str">
        <f t="shared" si="21"/>
        <v/>
      </c>
      <c r="Z150" s="41" t="str">
        <f t="shared" si="22"/>
        <v/>
      </c>
      <c r="AA150" s="41" t="str">
        <f t="shared" si="23"/>
        <v/>
      </c>
      <c r="AB150" s="25"/>
    </row>
    <row r="151" spans="2:28" ht="13.5" thickBot="1" x14ac:dyDescent="0.25">
      <c r="B151" s="25"/>
      <c r="C151" s="29" t="s">
        <v>34</v>
      </c>
      <c r="D151" s="29" t="s">
        <v>27</v>
      </c>
      <c r="E151" s="29" t="s">
        <v>42</v>
      </c>
      <c r="F151" s="29" t="s">
        <v>39</v>
      </c>
      <c r="G151" s="30" t="str">
        <f t="shared" si="16"/>
        <v>Onderdeel B rood</v>
      </c>
      <c r="H151" s="31">
        <f t="shared" si="17"/>
        <v>68.634839944624659</v>
      </c>
      <c r="I151" s="29">
        <v>35</v>
      </c>
      <c r="J151" s="32">
        <f t="shared" si="18"/>
        <v>0.1228644049837806</v>
      </c>
      <c r="K151" s="55">
        <v>6.2517212163858353</v>
      </c>
      <c r="L151" s="47">
        <v>68.098409015578383</v>
      </c>
      <c r="M151" s="32">
        <f t="shared" si="19"/>
        <v>0.12286440498378148</v>
      </c>
      <c r="N151" s="25"/>
      <c r="O151" s="43"/>
      <c r="P151" s="25"/>
      <c r="W151" s="25"/>
      <c r="X151" s="41" t="str">
        <f t="shared" si="20"/>
        <v/>
      </c>
      <c r="Y151" s="41" t="str">
        <f t="shared" si="21"/>
        <v/>
      </c>
      <c r="Z151" s="41" t="str">
        <f t="shared" si="22"/>
        <v/>
      </c>
      <c r="AA151" s="41" t="str">
        <f t="shared" si="23"/>
        <v/>
      </c>
      <c r="AB151" s="25"/>
    </row>
    <row r="152" spans="2:28" ht="13.5" thickBot="1" x14ac:dyDescent="0.25">
      <c r="B152" s="25"/>
      <c r="C152" s="29" t="s">
        <v>34</v>
      </c>
      <c r="D152" s="29" t="s">
        <v>27</v>
      </c>
      <c r="E152" s="29" t="s">
        <v>42</v>
      </c>
      <c r="F152" s="29" t="s">
        <v>40</v>
      </c>
      <c r="G152" s="30" t="str">
        <f t="shared" si="16"/>
        <v>Onderdeel C rood</v>
      </c>
      <c r="H152" s="31">
        <f t="shared" si="17"/>
        <v>68.950224032494546</v>
      </c>
      <c r="I152" s="29">
        <v>29</v>
      </c>
      <c r="J152" s="32">
        <f t="shared" si="18"/>
        <v>9.4479837075490458E-2</v>
      </c>
      <c r="K152" s="55">
        <v>6.2517212163858353</v>
      </c>
      <c r="L152" s="47">
        <v>68.41379310344827</v>
      </c>
      <c r="M152" s="32">
        <f t="shared" si="19"/>
        <v>9.4479837075491346E-2</v>
      </c>
      <c r="N152" s="25"/>
      <c r="O152" s="43"/>
      <c r="P152" s="25"/>
      <c r="W152" s="25"/>
      <c r="X152" s="41" t="str">
        <f t="shared" si="20"/>
        <v/>
      </c>
      <c r="Y152" s="41" t="str">
        <f t="shared" si="21"/>
        <v/>
      </c>
      <c r="Z152" s="41" t="str">
        <f t="shared" si="22"/>
        <v/>
      </c>
      <c r="AA152" s="41" t="str">
        <f t="shared" si="23"/>
        <v/>
      </c>
      <c r="AB152" s="25"/>
    </row>
    <row r="153" spans="2:28" ht="13.5" thickBot="1" x14ac:dyDescent="0.25">
      <c r="B153" s="25"/>
      <c r="C153" s="29" t="s">
        <v>34</v>
      </c>
      <c r="D153" s="29" t="s">
        <v>27</v>
      </c>
      <c r="E153" s="29" t="s">
        <v>42</v>
      </c>
      <c r="F153" s="29" t="s">
        <v>41</v>
      </c>
      <c r="G153" s="30" t="str">
        <f t="shared" si="16"/>
        <v>Onderdeel D rood</v>
      </c>
      <c r="H153" s="31">
        <f t="shared" si="17"/>
        <v>69.036430929046276</v>
      </c>
      <c r="I153" s="29">
        <v>20</v>
      </c>
      <c r="J153" s="32">
        <f t="shared" si="18"/>
        <v>8.6721216385835298E-2</v>
      </c>
      <c r="K153" s="55">
        <v>6.2517212163858353</v>
      </c>
      <c r="L153" s="47">
        <v>68.5</v>
      </c>
      <c r="M153" s="32">
        <f t="shared" si="19"/>
        <v>8.6721216385835298E-2</v>
      </c>
      <c r="N153" s="25"/>
      <c r="O153" s="43"/>
      <c r="P153" s="25"/>
      <c r="W153" s="25"/>
      <c r="X153" s="41" t="str">
        <f t="shared" si="20"/>
        <v/>
      </c>
      <c r="Y153" s="41" t="str">
        <f t="shared" si="21"/>
        <v/>
      </c>
      <c r="Z153" s="41" t="str">
        <f t="shared" si="22"/>
        <v/>
      </c>
      <c r="AA153" s="41" t="str">
        <f t="shared" si="23"/>
        <v/>
      </c>
      <c r="AB153" s="25"/>
    </row>
    <row r="154" spans="2:28" ht="13.5" thickBot="1" x14ac:dyDescent="0.25">
      <c r="B154" s="25"/>
      <c r="C154" s="29" t="s">
        <v>34</v>
      </c>
      <c r="D154" s="29" t="s">
        <v>33</v>
      </c>
      <c r="E154" s="29" t="s">
        <v>30</v>
      </c>
      <c r="F154" s="29" t="s">
        <v>38</v>
      </c>
      <c r="G154" s="30" t="str">
        <f t="shared" si="16"/>
        <v>Onderdeel A blauw</v>
      </c>
      <c r="H154" s="31">
        <f t="shared" si="17"/>
        <v>66.571399999999997</v>
      </c>
      <c r="I154" s="29">
        <v>24</v>
      </c>
      <c r="J154" s="32">
        <f t="shared" si="18"/>
        <v>0.30857399999999924</v>
      </c>
      <c r="K154" s="55">
        <v>6.2710739999999996</v>
      </c>
      <c r="L154" s="47">
        <v>66.25</v>
      </c>
      <c r="M154" s="32">
        <f t="shared" si="19"/>
        <v>0.30857399999999924</v>
      </c>
      <c r="N154" s="25"/>
      <c r="O154" s="43"/>
      <c r="P154" s="25"/>
      <c r="W154" s="25"/>
      <c r="X154" s="41" t="str">
        <f t="shared" si="20"/>
        <v/>
      </c>
      <c r="Y154" s="41" t="str">
        <f t="shared" si="21"/>
        <v/>
      </c>
      <c r="Z154" s="41" t="str">
        <f t="shared" si="22"/>
        <v/>
      </c>
      <c r="AA154" s="41" t="str">
        <f t="shared" si="23"/>
        <v/>
      </c>
      <c r="AB154" s="25"/>
    </row>
    <row r="155" spans="2:28" ht="13.5" thickBot="1" x14ac:dyDescent="0.25">
      <c r="B155" s="25"/>
      <c r="C155" s="29" t="s">
        <v>34</v>
      </c>
      <c r="D155" s="29" t="s">
        <v>33</v>
      </c>
      <c r="E155" s="29" t="s">
        <v>30</v>
      </c>
      <c r="F155" s="29" t="s">
        <v>39</v>
      </c>
      <c r="G155" s="30" t="str">
        <f t="shared" si="16"/>
        <v>Onderdeel B blauw</v>
      </c>
      <c r="H155" s="31">
        <f t="shared" si="17"/>
        <v>71.2714</v>
      </c>
      <c r="I155" s="29">
        <v>40</v>
      </c>
      <c r="J155" s="32">
        <f t="shared" si="18"/>
        <v>-0.11442599999999992</v>
      </c>
      <c r="K155" s="55">
        <v>6.2710739999999996</v>
      </c>
      <c r="L155" s="47">
        <v>70.95</v>
      </c>
      <c r="M155" s="32">
        <f t="shared" si="19"/>
        <v>-0.1144260000000008</v>
      </c>
      <c r="N155" s="25"/>
      <c r="O155" s="43"/>
      <c r="P155" s="25"/>
      <c r="W155" s="25"/>
      <c r="X155" s="41" t="str">
        <f t="shared" si="20"/>
        <v/>
      </c>
      <c r="Y155" s="41" t="str">
        <f t="shared" si="21"/>
        <v/>
      </c>
      <c r="Z155" s="41" t="str">
        <f t="shared" si="22"/>
        <v/>
      </c>
      <c r="AA155" s="41" t="str">
        <f t="shared" si="23"/>
        <v/>
      </c>
      <c r="AB155" s="25"/>
    </row>
    <row r="156" spans="2:28" ht="13.5" thickBot="1" x14ac:dyDescent="0.25">
      <c r="B156" s="25"/>
      <c r="C156" s="29" t="s">
        <v>34</v>
      </c>
      <c r="D156" s="29" t="s">
        <v>33</v>
      </c>
      <c r="E156" s="29" t="s">
        <v>30</v>
      </c>
      <c r="F156" s="29" t="s">
        <v>40</v>
      </c>
      <c r="G156" s="30" t="str">
        <f t="shared" si="16"/>
        <v>Onderdeel C blauw</v>
      </c>
      <c r="H156" s="31">
        <f t="shared" si="17"/>
        <v>70.904733333333311</v>
      </c>
      <c r="I156" s="29">
        <v>36</v>
      </c>
      <c r="J156" s="32">
        <f t="shared" si="18"/>
        <v>-8.1425999999997778E-2</v>
      </c>
      <c r="K156" s="55">
        <v>6.2710739999999996</v>
      </c>
      <c r="L156" s="47">
        <v>70.583333333333314</v>
      </c>
      <c r="M156" s="32">
        <f t="shared" si="19"/>
        <v>-8.1425999999997778E-2</v>
      </c>
      <c r="N156" s="25"/>
      <c r="O156" s="43"/>
      <c r="P156" s="25"/>
      <c r="W156" s="25"/>
      <c r="X156" s="41" t="str">
        <f t="shared" si="20"/>
        <v/>
      </c>
      <c r="Y156" s="41" t="str">
        <f t="shared" si="21"/>
        <v/>
      </c>
      <c r="Z156" s="41" t="str">
        <f t="shared" si="22"/>
        <v/>
      </c>
      <c r="AA156" s="41" t="str">
        <f t="shared" si="23"/>
        <v/>
      </c>
      <c r="AB156" s="25"/>
    </row>
    <row r="157" spans="2:28" ht="13.5" thickBot="1" x14ac:dyDescent="0.25">
      <c r="B157" s="25"/>
      <c r="C157" s="29" t="s">
        <v>34</v>
      </c>
      <c r="D157" s="29" t="s">
        <v>33</v>
      </c>
      <c r="E157" s="29" t="s">
        <v>42</v>
      </c>
      <c r="F157" s="29" t="s">
        <v>38</v>
      </c>
      <c r="G157" s="30" t="str">
        <f t="shared" si="16"/>
        <v>Onderdeel A rood</v>
      </c>
      <c r="H157" s="31">
        <f t="shared" si="17"/>
        <v>56.780385038503859</v>
      </c>
      <c r="I157" s="29">
        <v>24</v>
      </c>
      <c r="J157" s="32">
        <f t="shared" si="18"/>
        <v>1.189765346534652</v>
      </c>
      <c r="K157" s="55">
        <v>6.0947653465346532</v>
      </c>
      <c r="L157" s="47">
        <v>54.500000000000007</v>
      </c>
      <c r="M157" s="32">
        <f t="shared" si="19"/>
        <v>1.1897653465346529</v>
      </c>
      <c r="N157" s="25"/>
      <c r="O157" s="43"/>
      <c r="P157" s="25"/>
      <c r="W157" s="25"/>
      <c r="X157" s="41" t="str">
        <f t="shared" si="20"/>
        <v/>
      </c>
      <c r="Y157" s="41" t="str">
        <f t="shared" si="21"/>
        <v/>
      </c>
      <c r="Z157" s="41" t="str">
        <f t="shared" si="22"/>
        <v/>
      </c>
      <c r="AA157" s="41" t="str">
        <f t="shared" si="23"/>
        <v/>
      </c>
      <c r="AB157" s="25"/>
    </row>
    <row r="158" spans="2:28" ht="13.5" thickBot="1" x14ac:dyDescent="0.25">
      <c r="B158" s="25"/>
      <c r="C158" s="29" t="s">
        <v>34</v>
      </c>
      <c r="D158" s="29" t="s">
        <v>33</v>
      </c>
      <c r="E158" s="29" t="s">
        <v>42</v>
      </c>
      <c r="F158" s="29" t="s">
        <v>39</v>
      </c>
      <c r="G158" s="30" t="str">
        <f t="shared" si="16"/>
        <v>Onderdeel B rood</v>
      </c>
      <c r="H158" s="31">
        <f t="shared" si="17"/>
        <v>70.84136064825995</v>
      </c>
      <c r="I158" s="29">
        <v>41</v>
      </c>
      <c r="J158" s="32">
        <f t="shared" si="18"/>
        <v>-7.5722458343395971E-2</v>
      </c>
      <c r="K158" s="55">
        <v>6.0947653465346532</v>
      </c>
      <c r="L158" s="47">
        <v>68.560975609756099</v>
      </c>
      <c r="M158" s="32">
        <f t="shared" si="19"/>
        <v>-7.5722458343395083E-2</v>
      </c>
      <c r="N158" s="25"/>
      <c r="O158" s="43"/>
      <c r="P158" s="25"/>
      <c r="W158" s="25"/>
      <c r="X158" s="41" t="str">
        <f t="shared" si="20"/>
        <v/>
      </c>
      <c r="Y158" s="41" t="str">
        <f t="shared" si="21"/>
        <v/>
      </c>
      <c r="Z158" s="41" t="str">
        <f t="shared" si="22"/>
        <v/>
      </c>
      <c r="AA158" s="41" t="str">
        <f t="shared" si="23"/>
        <v/>
      </c>
      <c r="AB158" s="25"/>
    </row>
    <row r="159" spans="2:28" ht="13.5" thickBot="1" x14ac:dyDescent="0.25">
      <c r="B159" s="25"/>
      <c r="C159" s="29" t="s">
        <v>34</v>
      </c>
      <c r="D159" s="29" t="s">
        <v>33</v>
      </c>
      <c r="E159" s="29" t="s">
        <v>42</v>
      </c>
      <c r="F159" s="29" t="s">
        <v>40</v>
      </c>
      <c r="G159" s="30" t="str">
        <f t="shared" si="16"/>
        <v>Onderdeel C rood</v>
      </c>
      <c r="H159" s="31">
        <f t="shared" si="17"/>
        <v>62.30816281628163</v>
      </c>
      <c r="I159" s="29">
        <v>36</v>
      </c>
      <c r="J159" s="32">
        <f t="shared" si="18"/>
        <v>0.69226534653465333</v>
      </c>
      <c r="K159" s="55">
        <v>6.0947653465346532</v>
      </c>
      <c r="L159" s="47">
        <v>60.027777777777779</v>
      </c>
      <c r="M159" s="32">
        <f t="shared" si="19"/>
        <v>0.69226534653465333</v>
      </c>
      <c r="N159" s="25"/>
      <c r="O159" s="43"/>
      <c r="P159" s="25"/>
      <c r="W159" s="25"/>
      <c r="X159" s="41" t="str">
        <f t="shared" si="20"/>
        <v/>
      </c>
      <c r="Y159" s="41" t="str">
        <f t="shared" si="21"/>
        <v/>
      </c>
      <c r="Z159" s="41" t="str">
        <f t="shared" si="22"/>
        <v/>
      </c>
      <c r="AA159" s="41" t="str">
        <f t="shared" si="23"/>
        <v/>
      </c>
      <c r="AB159" s="25"/>
    </row>
    <row r="160" spans="2:28" ht="13.5" thickBot="1" x14ac:dyDescent="0.25">
      <c r="B160" s="25"/>
      <c r="C160" s="29" t="s">
        <v>46</v>
      </c>
      <c r="D160" s="29" t="s">
        <v>26</v>
      </c>
      <c r="E160" s="29" t="s">
        <v>30</v>
      </c>
      <c r="F160" s="29" t="s">
        <v>38</v>
      </c>
      <c r="G160" s="30" t="str">
        <f t="shared" si="16"/>
        <v>Onderdeel A blauw</v>
      </c>
      <c r="H160" s="31">
        <f t="shared" si="17"/>
        <v>66.554278812974474</v>
      </c>
      <c r="I160" s="29">
        <v>35</v>
      </c>
      <c r="J160" s="32">
        <f t="shared" si="18"/>
        <v>0.3101149068322977</v>
      </c>
      <c r="K160" s="55">
        <v>6.6255434782608695</v>
      </c>
      <c r="L160" s="47">
        <v>70.171428571428578</v>
      </c>
      <c r="M160" s="32">
        <f t="shared" si="19"/>
        <v>0.3101149068322977</v>
      </c>
      <c r="N160" s="25"/>
      <c r="O160" s="43"/>
      <c r="P160" s="25"/>
      <c r="W160" s="25"/>
      <c r="X160" s="41" t="str">
        <f t="shared" si="20"/>
        <v/>
      </c>
      <c r="Y160" s="41" t="str">
        <f t="shared" si="21"/>
        <v/>
      </c>
      <c r="Z160" s="41" t="str">
        <f t="shared" si="22"/>
        <v/>
      </c>
      <c r="AA160" s="41" t="str">
        <f t="shared" si="23"/>
        <v/>
      </c>
      <c r="AB160" s="25"/>
    </row>
    <row r="161" spans="2:28" ht="13.5" thickBot="1" x14ac:dyDescent="0.25">
      <c r="B161" s="25"/>
      <c r="C161" s="29" t="s">
        <v>46</v>
      </c>
      <c r="D161" s="29" t="s">
        <v>26</v>
      </c>
      <c r="E161" s="29" t="s">
        <v>30</v>
      </c>
      <c r="F161" s="29" t="s">
        <v>39</v>
      </c>
      <c r="G161" s="30" t="str">
        <f t="shared" si="16"/>
        <v>Onderdeel B blauw</v>
      </c>
      <c r="H161" s="31">
        <f t="shared" si="17"/>
        <v>64.291941150636802</v>
      </c>
      <c r="I161" s="29">
        <v>33</v>
      </c>
      <c r="J161" s="32">
        <f t="shared" si="18"/>
        <v>0.51372529644268727</v>
      </c>
      <c r="K161" s="55">
        <v>6.6255434782608695</v>
      </c>
      <c r="L161" s="47">
        <v>67.909090909090907</v>
      </c>
      <c r="M161" s="32">
        <f t="shared" si="19"/>
        <v>0.51372529644268816</v>
      </c>
      <c r="N161" s="25"/>
      <c r="O161" s="43"/>
      <c r="P161" s="25"/>
      <c r="W161" s="25"/>
      <c r="X161" s="41" t="str">
        <f t="shared" si="20"/>
        <v/>
      </c>
      <c r="Y161" s="41" t="str">
        <f t="shared" si="21"/>
        <v/>
      </c>
      <c r="Z161" s="41" t="str">
        <f t="shared" si="22"/>
        <v/>
      </c>
      <c r="AA161" s="41" t="str">
        <f t="shared" si="23"/>
        <v/>
      </c>
      <c r="AB161" s="25"/>
    </row>
    <row r="162" spans="2:28" ht="13.5" thickBot="1" x14ac:dyDescent="0.25">
      <c r="B162" s="25"/>
      <c r="C162" s="29" t="s">
        <v>46</v>
      </c>
      <c r="D162" s="29" t="s">
        <v>26</v>
      </c>
      <c r="E162" s="29" t="s">
        <v>30</v>
      </c>
      <c r="F162" s="29" t="s">
        <v>40</v>
      </c>
      <c r="G162" s="30" t="str">
        <f t="shared" si="16"/>
        <v>Onderdeel C blauw</v>
      </c>
      <c r="H162" s="31">
        <f t="shared" si="17"/>
        <v>54.525707384403049</v>
      </c>
      <c r="I162" s="29">
        <v>35</v>
      </c>
      <c r="J162" s="32">
        <f t="shared" si="18"/>
        <v>1.3926863354037256</v>
      </c>
      <c r="K162" s="55">
        <v>6.6255434782608695</v>
      </c>
      <c r="L162" s="47">
        <v>58.142857142857153</v>
      </c>
      <c r="M162" s="32">
        <f t="shared" si="19"/>
        <v>1.3926863354037264</v>
      </c>
      <c r="N162" s="25"/>
      <c r="O162" s="43"/>
      <c r="P162" s="25"/>
      <c r="W162" s="25"/>
      <c r="X162" s="41" t="str">
        <f t="shared" si="20"/>
        <v/>
      </c>
      <c r="Y162" s="41" t="str">
        <f t="shared" si="21"/>
        <v/>
      </c>
      <c r="Z162" s="41" t="str">
        <f t="shared" si="22"/>
        <v/>
      </c>
      <c r="AA162" s="41" t="str">
        <f t="shared" si="23"/>
        <v/>
      </c>
      <c r="AB162" s="25"/>
    </row>
    <row r="163" spans="2:28" ht="13.5" thickBot="1" x14ac:dyDescent="0.25">
      <c r="B163" s="25"/>
      <c r="C163" s="29" t="s">
        <v>46</v>
      </c>
      <c r="D163" s="29" t="s">
        <v>26</v>
      </c>
      <c r="E163" s="29" t="s">
        <v>30</v>
      </c>
      <c r="F163" s="29" t="s">
        <v>41</v>
      </c>
      <c r="G163" s="30" t="str">
        <f t="shared" si="16"/>
        <v>Onderdeel D blauw</v>
      </c>
      <c r="H163" s="31">
        <f t="shared" si="17"/>
        <v>59.297135955831621</v>
      </c>
      <c r="I163" s="29">
        <v>35</v>
      </c>
      <c r="J163" s="32">
        <f t="shared" si="18"/>
        <v>0.96325776397515384</v>
      </c>
      <c r="K163" s="55">
        <v>6.6255434782608695</v>
      </c>
      <c r="L163" s="47">
        <v>62.914285714285725</v>
      </c>
      <c r="M163" s="32">
        <f t="shared" si="19"/>
        <v>0.96325776397515472</v>
      </c>
      <c r="N163" s="25"/>
      <c r="O163" s="43"/>
      <c r="P163" s="25"/>
      <c r="W163" s="25"/>
      <c r="X163" s="41" t="str">
        <f t="shared" si="20"/>
        <v/>
      </c>
      <c r="Y163" s="41" t="str">
        <f t="shared" si="21"/>
        <v/>
      </c>
      <c r="Z163" s="41" t="str">
        <f t="shared" si="22"/>
        <v/>
      </c>
      <c r="AA163" s="41" t="str">
        <f t="shared" si="23"/>
        <v/>
      </c>
      <c r="AB163" s="25"/>
    </row>
    <row r="164" spans="2:28" ht="13.5" thickBot="1" x14ac:dyDescent="0.25">
      <c r="B164" s="25"/>
      <c r="C164" s="29" t="s">
        <v>46</v>
      </c>
      <c r="D164" s="29" t="s">
        <v>26</v>
      </c>
      <c r="E164" s="29" t="s">
        <v>42</v>
      </c>
      <c r="F164" s="29" t="s">
        <v>38</v>
      </c>
      <c r="G164" s="30" t="str">
        <f t="shared" si="16"/>
        <v>Onderdeel A rood</v>
      </c>
      <c r="H164" s="31">
        <f t="shared" si="17"/>
        <v>64.683926846100746</v>
      </c>
      <c r="I164" s="29">
        <v>35</v>
      </c>
      <c r="J164" s="32">
        <f t="shared" si="18"/>
        <v>0.47844658385093197</v>
      </c>
      <c r="K164" s="55">
        <v>6.6421608695652177</v>
      </c>
      <c r="L164" s="47">
        <v>68.48571428571428</v>
      </c>
      <c r="M164" s="32">
        <f t="shared" si="19"/>
        <v>0.47844658385093286</v>
      </c>
      <c r="N164" s="25"/>
      <c r="O164" s="43"/>
      <c r="P164" s="25"/>
      <c r="W164" s="25"/>
      <c r="X164" s="41" t="str">
        <f t="shared" si="20"/>
        <v/>
      </c>
      <c r="Y164" s="41" t="str">
        <f t="shared" si="21"/>
        <v/>
      </c>
      <c r="Z164" s="41" t="str">
        <f t="shared" si="22"/>
        <v/>
      </c>
      <c r="AA164" s="41" t="str">
        <f t="shared" si="23"/>
        <v/>
      </c>
      <c r="AB164" s="25"/>
    </row>
    <row r="165" spans="2:28" ht="13.5" thickBot="1" x14ac:dyDescent="0.25">
      <c r="B165" s="25"/>
      <c r="C165" s="29" t="s">
        <v>46</v>
      </c>
      <c r="D165" s="29" t="s">
        <v>26</v>
      </c>
      <c r="E165" s="29" t="s">
        <v>42</v>
      </c>
      <c r="F165" s="29" t="s">
        <v>39</v>
      </c>
      <c r="G165" s="30" t="str">
        <f t="shared" si="16"/>
        <v>Onderdeel B rood</v>
      </c>
      <c r="H165" s="31">
        <f t="shared" si="17"/>
        <v>66.016394378568265</v>
      </c>
      <c r="I165" s="29">
        <v>33</v>
      </c>
      <c r="J165" s="32">
        <f t="shared" si="18"/>
        <v>0.35852450592885532</v>
      </c>
      <c r="K165" s="55">
        <v>6.6421608695652177</v>
      </c>
      <c r="L165" s="47">
        <v>69.818181818181799</v>
      </c>
      <c r="M165" s="32">
        <f t="shared" si="19"/>
        <v>0.35852450592885621</v>
      </c>
      <c r="N165" s="25"/>
      <c r="O165" s="43"/>
      <c r="P165" s="25"/>
      <c r="W165" s="25"/>
      <c r="X165" s="41" t="str">
        <f t="shared" si="20"/>
        <v/>
      </c>
      <c r="Y165" s="41" t="str">
        <f t="shared" si="21"/>
        <v/>
      </c>
      <c r="Z165" s="41" t="str">
        <f t="shared" si="22"/>
        <v/>
      </c>
      <c r="AA165" s="41" t="str">
        <f t="shared" si="23"/>
        <v/>
      </c>
      <c r="AB165" s="25"/>
    </row>
    <row r="166" spans="2:28" ht="13.5" thickBot="1" x14ac:dyDescent="0.25">
      <c r="B166" s="25"/>
      <c r="C166" s="29" t="s">
        <v>46</v>
      </c>
      <c r="D166" s="29" t="s">
        <v>26</v>
      </c>
      <c r="E166" s="29" t="s">
        <v>42</v>
      </c>
      <c r="F166" s="29" t="s">
        <v>40</v>
      </c>
      <c r="G166" s="30" t="str">
        <f t="shared" si="16"/>
        <v>Onderdeel C rood</v>
      </c>
      <c r="H166" s="31">
        <f t="shared" si="17"/>
        <v>59.283926846100741</v>
      </c>
      <c r="I166" s="29">
        <v>35</v>
      </c>
      <c r="J166" s="32">
        <f t="shared" si="18"/>
        <v>0.96444658385093351</v>
      </c>
      <c r="K166" s="55">
        <v>6.6421608695652177</v>
      </c>
      <c r="L166" s="47">
        <v>63.085714285714275</v>
      </c>
      <c r="M166" s="32">
        <f t="shared" si="19"/>
        <v>0.96444658385093263</v>
      </c>
      <c r="N166" s="25"/>
      <c r="O166" s="43"/>
      <c r="P166" s="25"/>
      <c r="W166" s="25"/>
      <c r="X166" s="41" t="str">
        <f t="shared" si="20"/>
        <v/>
      </c>
      <c r="Y166" s="41" t="str">
        <f t="shared" si="21"/>
        <v/>
      </c>
      <c r="Z166" s="41" t="str">
        <f t="shared" si="22"/>
        <v/>
      </c>
      <c r="AA166" s="41" t="str">
        <f t="shared" si="23"/>
        <v/>
      </c>
      <c r="AB166" s="25"/>
    </row>
    <row r="167" spans="2:28" ht="13.5" thickBot="1" x14ac:dyDescent="0.25">
      <c r="B167" s="25"/>
      <c r="C167" s="29" t="s">
        <v>46</v>
      </c>
      <c r="D167" s="29" t="s">
        <v>26</v>
      </c>
      <c r="E167" s="29" t="s">
        <v>42</v>
      </c>
      <c r="F167" s="29" t="s">
        <v>41</v>
      </c>
      <c r="G167" s="30" t="str">
        <f t="shared" si="16"/>
        <v>Onderdeel D rood</v>
      </c>
      <c r="H167" s="31">
        <f t="shared" si="17"/>
        <v>54.712498274672193</v>
      </c>
      <c r="I167" s="29">
        <v>35</v>
      </c>
      <c r="J167" s="32">
        <f t="shared" si="18"/>
        <v>1.3758751552795019</v>
      </c>
      <c r="K167" s="55">
        <v>6.6421608695652177</v>
      </c>
      <c r="L167" s="47">
        <v>58.514285714285727</v>
      </c>
      <c r="M167" s="32">
        <f t="shared" si="19"/>
        <v>1.3758751552795028</v>
      </c>
      <c r="N167" s="25"/>
      <c r="O167" s="43"/>
      <c r="P167" s="25"/>
      <c r="W167" s="25"/>
      <c r="X167" s="41" t="str">
        <f t="shared" si="20"/>
        <v/>
      </c>
      <c r="Y167" s="41" t="str">
        <f t="shared" si="21"/>
        <v/>
      </c>
      <c r="Z167" s="41" t="str">
        <f t="shared" si="22"/>
        <v/>
      </c>
      <c r="AA167" s="41" t="str">
        <f t="shared" si="23"/>
        <v/>
      </c>
      <c r="AB167" s="25"/>
    </row>
    <row r="168" spans="2:28" ht="13.5" thickBot="1" x14ac:dyDescent="0.25">
      <c r="B168" s="25"/>
      <c r="C168" s="29" t="s">
        <v>46</v>
      </c>
      <c r="D168" s="29" t="s">
        <v>27</v>
      </c>
      <c r="E168" s="29" t="s">
        <v>30</v>
      </c>
      <c r="F168" s="29" t="s">
        <v>38</v>
      </c>
      <c r="G168" s="30" t="str">
        <f t="shared" si="16"/>
        <v>Onderdeel A blauw</v>
      </c>
      <c r="H168" s="31">
        <f t="shared" si="17"/>
        <v>64.839528903903897</v>
      </c>
      <c r="I168" s="29">
        <v>37</v>
      </c>
      <c r="J168" s="32">
        <f t="shared" si="18"/>
        <v>0.46444239864864922</v>
      </c>
      <c r="K168" s="55">
        <v>6.44579375</v>
      </c>
      <c r="L168" s="47">
        <v>66.459459459459453</v>
      </c>
      <c r="M168" s="32">
        <f t="shared" si="19"/>
        <v>0.46444239864864922</v>
      </c>
      <c r="N168" s="25"/>
      <c r="O168" s="43"/>
      <c r="P168" s="25"/>
      <c r="W168" s="25"/>
      <c r="X168" s="41" t="str">
        <f t="shared" si="20"/>
        <v/>
      </c>
      <c r="Y168" s="41" t="str">
        <f t="shared" si="21"/>
        <v/>
      </c>
      <c r="Z168" s="41" t="str">
        <f t="shared" si="22"/>
        <v/>
      </c>
      <c r="AA168" s="41" t="str">
        <f t="shared" si="23"/>
        <v/>
      </c>
      <c r="AB168" s="25"/>
    </row>
    <row r="169" spans="2:28" ht="13.5" thickBot="1" x14ac:dyDescent="0.25">
      <c r="B169" s="25"/>
      <c r="C169" s="29" t="s">
        <v>46</v>
      </c>
      <c r="D169" s="29" t="s">
        <v>27</v>
      </c>
      <c r="E169" s="29" t="s">
        <v>30</v>
      </c>
      <c r="F169" s="29" t="s">
        <v>39</v>
      </c>
      <c r="G169" s="30" t="str">
        <f t="shared" si="16"/>
        <v>Onderdeel B blauw</v>
      </c>
      <c r="H169" s="31">
        <f t="shared" si="17"/>
        <v>65.501281565656555</v>
      </c>
      <c r="I169" s="29">
        <v>33</v>
      </c>
      <c r="J169" s="32">
        <f t="shared" si="18"/>
        <v>0.40488465909090987</v>
      </c>
      <c r="K169" s="55">
        <v>6.44579375</v>
      </c>
      <c r="L169" s="47">
        <v>67.12121212121211</v>
      </c>
      <c r="M169" s="32">
        <f t="shared" si="19"/>
        <v>0.40488465909090987</v>
      </c>
      <c r="N169" s="25"/>
      <c r="O169" s="43"/>
      <c r="P169" s="25"/>
      <c r="W169" s="25"/>
      <c r="X169" s="41" t="str">
        <f t="shared" si="20"/>
        <v/>
      </c>
      <c r="Y169" s="41" t="str">
        <f t="shared" si="21"/>
        <v/>
      </c>
      <c r="Z169" s="41" t="str">
        <f t="shared" si="22"/>
        <v/>
      </c>
      <c r="AA169" s="41" t="str">
        <f t="shared" si="23"/>
        <v/>
      </c>
      <c r="AB169" s="25"/>
    </row>
    <row r="170" spans="2:28" ht="13.5" thickBot="1" x14ac:dyDescent="0.25">
      <c r="B170" s="25"/>
      <c r="C170" s="29" t="s">
        <v>46</v>
      </c>
      <c r="D170" s="29" t="s">
        <v>27</v>
      </c>
      <c r="E170" s="29" t="s">
        <v>30</v>
      </c>
      <c r="F170" s="29" t="s">
        <v>40</v>
      </c>
      <c r="G170" s="30" t="str">
        <f t="shared" si="16"/>
        <v>Onderdeel C blauw</v>
      </c>
      <c r="H170" s="31">
        <f t="shared" si="17"/>
        <v>60.163853228228227</v>
      </c>
      <c r="I170" s="29">
        <v>37</v>
      </c>
      <c r="J170" s="32">
        <f t="shared" si="18"/>
        <v>0.88525320945945918</v>
      </c>
      <c r="K170" s="55">
        <v>6.44579375</v>
      </c>
      <c r="L170" s="47">
        <v>61.783783783783782</v>
      </c>
      <c r="M170" s="32">
        <f t="shared" si="19"/>
        <v>0.88525320945945918</v>
      </c>
      <c r="N170" s="25"/>
      <c r="O170" s="43"/>
      <c r="P170" s="25"/>
      <c r="W170" s="25"/>
      <c r="X170" s="41" t="str">
        <f t="shared" si="20"/>
        <v/>
      </c>
      <c r="Y170" s="41" t="str">
        <f t="shared" si="21"/>
        <v/>
      </c>
      <c r="Z170" s="41" t="str">
        <f t="shared" si="22"/>
        <v/>
      </c>
      <c r="AA170" s="41" t="str">
        <f t="shared" si="23"/>
        <v/>
      </c>
      <c r="AB170" s="25"/>
    </row>
    <row r="171" spans="2:28" ht="13.5" thickBot="1" x14ac:dyDescent="0.25">
      <c r="B171" s="25"/>
      <c r="C171" s="29" t="s">
        <v>46</v>
      </c>
      <c r="D171" s="29" t="s">
        <v>27</v>
      </c>
      <c r="E171" s="29" t="s">
        <v>30</v>
      </c>
      <c r="F171" s="29" t="s">
        <v>41</v>
      </c>
      <c r="G171" s="30" t="str">
        <f t="shared" si="16"/>
        <v>Onderdeel D blauw</v>
      </c>
      <c r="H171" s="31">
        <f t="shared" si="17"/>
        <v>67.434123498498508</v>
      </c>
      <c r="I171" s="29">
        <v>37</v>
      </c>
      <c r="J171" s="32">
        <f t="shared" si="18"/>
        <v>0.23092888513513454</v>
      </c>
      <c r="K171" s="55">
        <v>6.44579375</v>
      </c>
      <c r="L171" s="47">
        <v>69.054054054054063</v>
      </c>
      <c r="M171" s="32">
        <f t="shared" si="19"/>
        <v>0.23092888513513454</v>
      </c>
      <c r="N171" s="25"/>
      <c r="O171" s="43"/>
      <c r="P171" s="25"/>
      <c r="W171" s="25"/>
      <c r="X171" s="41" t="str">
        <f t="shared" si="20"/>
        <v/>
      </c>
      <c r="Y171" s="41" t="str">
        <f t="shared" si="21"/>
        <v/>
      </c>
      <c r="Z171" s="41" t="str">
        <f t="shared" si="22"/>
        <v/>
      </c>
      <c r="AA171" s="41" t="str">
        <f t="shared" si="23"/>
        <v/>
      </c>
      <c r="AB171" s="25"/>
    </row>
    <row r="172" spans="2:28" ht="13.5" thickBot="1" x14ac:dyDescent="0.25">
      <c r="B172" s="25"/>
      <c r="C172" s="29" t="s">
        <v>46</v>
      </c>
      <c r="D172" s="29" t="s">
        <v>27</v>
      </c>
      <c r="E172" s="29" t="s">
        <v>42</v>
      </c>
      <c r="F172" s="29" t="s">
        <v>38</v>
      </c>
      <c r="G172" s="30" t="str">
        <f t="shared" si="16"/>
        <v>Onderdeel A rood</v>
      </c>
      <c r="H172" s="31">
        <f t="shared" si="17"/>
        <v>65.458528528528547</v>
      </c>
      <c r="I172" s="29">
        <v>37</v>
      </c>
      <c r="J172" s="32">
        <f t="shared" si="18"/>
        <v>0.40873243243243085</v>
      </c>
      <c r="K172" s="55">
        <v>6.3462999999999994</v>
      </c>
      <c r="L172" s="47">
        <v>65.972972972972983</v>
      </c>
      <c r="M172" s="32">
        <f t="shared" si="19"/>
        <v>0.40873243243243085</v>
      </c>
      <c r="N172" s="25"/>
      <c r="O172" s="43"/>
      <c r="P172" s="25"/>
      <c r="W172" s="25"/>
      <c r="X172" s="41" t="str">
        <f t="shared" si="20"/>
        <v/>
      </c>
      <c r="Y172" s="41" t="str">
        <f t="shared" si="21"/>
        <v/>
      </c>
      <c r="Z172" s="41" t="str">
        <f t="shared" si="22"/>
        <v/>
      </c>
      <c r="AA172" s="41" t="str">
        <f t="shared" si="23"/>
        <v/>
      </c>
      <c r="AB172" s="25"/>
    </row>
    <row r="173" spans="2:28" ht="13.5" thickBot="1" x14ac:dyDescent="0.25">
      <c r="B173" s="25"/>
      <c r="C173" s="29" t="s">
        <v>46</v>
      </c>
      <c r="D173" s="29" t="s">
        <v>27</v>
      </c>
      <c r="E173" s="29" t="s">
        <v>42</v>
      </c>
      <c r="F173" s="29" t="s">
        <v>39</v>
      </c>
      <c r="G173" s="30" t="str">
        <f t="shared" si="16"/>
        <v>Onderdeel B rood</v>
      </c>
      <c r="H173" s="31">
        <f t="shared" si="17"/>
        <v>71.152222222222221</v>
      </c>
      <c r="I173" s="29">
        <v>33</v>
      </c>
      <c r="J173" s="32">
        <f t="shared" si="18"/>
        <v>-0.1036999999999999</v>
      </c>
      <c r="K173" s="55">
        <v>6.3462999999999994</v>
      </c>
      <c r="L173" s="47">
        <v>71.666666666666657</v>
      </c>
      <c r="M173" s="32">
        <f t="shared" si="19"/>
        <v>-0.1036999999999999</v>
      </c>
      <c r="N173" s="25"/>
      <c r="O173" s="43"/>
      <c r="P173" s="25"/>
      <c r="W173" s="25"/>
      <c r="X173" s="41" t="str">
        <f t="shared" si="20"/>
        <v/>
      </c>
      <c r="Y173" s="41" t="str">
        <f t="shared" si="21"/>
        <v/>
      </c>
      <c r="Z173" s="41" t="str">
        <f t="shared" si="22"/>
        <v/>
      </c>
      <c r="AA173" s="41" t="str">
        <f t="shared" si="23"/>
        <v/>
      </c>
      <c r="AB173" s="25"/>
    </row>
    <row r="174" spans="2:28" ht="13.5" thickBot="1" x14ac:dyDescent="0.25">
      <c r="B174" s="25"/>
      <c r="C174" s="29" t="s">
        <v>46</v>
      </c>
      <c r="D174" s="29" t="s">
        <v>27</v>
      </c>
      <c r="E174" s="29" t="s">
        <v>42</v>
      </c>
      <c r="F174" s="29" t="s">
        <v>40</v>
      </c>
      <c r="G174" s="30" t="str">
        <f t="shared" si="16"/>
        <v>Onderdeel C rood</v>
      </c>
      <c r="H174" s="31">
        <f t="shared" si="17"/>
        <v>63.863933933933922</v>
      </c>
      <c r="I174" s="29">
        <v>37</v>
      </c>
      <c r="J174" s="32">
        <f t="shared" si="18"/>
        <v>0.55224594594594656</v>
      </c>
      <c r="K174" s="55">
        <v>6.3462999999999994</v>
      </c>
      <c r="L174" s="47">
        <v>64.378378378378358</v>
      </c>
      <c r="M174" s="32">
        <f t="shared" si="19"/>
        <v>0.55224594594594745</v>
      </c>
      <c r="N174" s="25"/>
      <c r="O174" s="43"/>
      <c r="P174" s="25"/>
      <c r="W174" s="25"/>
      <c r="X174" s="41" t="str">
        <f t="shared" si="20"/>
        <v/>
      </c>
      <c r="Y174" s="41" t="str">
        <f t="shared" si="21"/>
        <v/>
      </c>
      <c r="Z174" s="41" t="str">
        <f t="shared" si="22"/>
        <v/>
      </c>
      <c r="AA174" s="41" t="str">
        <f t="shared" si="23"/>
        <v/>
      </c>
      <c r="AB174" s="25"/>
    </row>
    <row r="175" spans="2:28" ht="13.5" thickBot="1" x14ac:dyDescent="0.25">
      <c r="B175" s="25"/>
      <c r="C175" s="29" t="s">
        <v>46</v>
      </c>
      <c r="D175" s="29" t="s">
        <v>27</v>
      </c>
      <c r="E175" s="29" t="s">
        <v>42</v>
      </c>
      <c r="F175" s="29" t="s">
        <v>41</v>
      </c>
      <c r="G175" s="30" t="str">
        <f t="shared" si="16"/>
        <v>Onderdeel D rood</v>
      </c>
      <c r="H175" s="31">
        <f t="shared" si="17"/>
        <v>66.647717717717725</v>
      </c>
      <c r="I175" s="29">
        <v>37</v>
      </c>
      <c r="J175" s="32">
        <f t="shared" si="18"/>
        <v>0.30170540540540536</v>
      </c>
      <c r="K175" s="55">
        <v>6.3462999999999994</v>
      </c>
      <c r="L175" s="47">
        <v>67.162162162162161</v>
      </c>
      <c r="M175" s="32">
        <f t="shared" si="19"/>
        <v>0.30170540540540447</v>
      </c>
      <c r="N175" s="25"/>
      <c r="O175" s="43"/>
      <c r="P175" s="25"/>
      <c r="W175" s="25"/>
      <c r="X175" s="41" t="str">
        <f t="shared" si="20"/>
        <v/>
      </c>
      <c r="Y175" s="41" t="str">
        <f t="shared" si="21"/>
        <v/>
      </c>
      <c r="Z175" s="41" t="str">
        <f t="shared" si="22"/>
        <v/>
      </c>
      <c r="AA175" s="41" t="str">
        <f t="shared" si="23"/>
        <v/>
      </c>
      <c r="AB175" s="25"/>
    </row>
    <row r="176" spans="2:28" ht="13.5" thickBot="1" x14ac:dyDescent="0.25">
      <c r="B176" s="25"/>
      <c r="C176" s="29" t="s">
        <v>46</v>
      </c>
      <c r="D176" s="29" t="s">
        <v>33</v>
      </c>
      <c r="E176" s="29" t="s">
        <v>30</v>
      </c>
      <c r="F176" s="29" t="s">
        <v>38</v>
      </c>
      <c r="G176" s="30" t="str">
        <f t="shared" si="16"/>
        <v>Onderdeel A blauw</v>
      </c>
      <c r="H176" s="31">
        <f t="shared" si="17"/>
        <v>58.782957347670255</v>
      </c>
      <c r="I176" s="29">
        <v>31</v>
      </c>
      <c r="J176" s="32">
        <f t="shared" si="18"/>
        <v>1.0095338387096771</v>
      </c>
      <c r="K176" s="55">
        <v>6.4501790000000003</v>
      </c>
      <c r="L176" s="47">
        <v>60.451612903225815</v>
      </c>
      <c r="M176" s="32">
        <f t="shared" si="19"/>
        <v>1.0095338387096771</v>
      </c>
      <c r="N176" s="25"/>
      <c r="O176" s="43"/>
      <c r="P176" s="25"/>
      <c r="W176" s="25"/>
      <c r="X176" s="41" t="str">
        <f t="shared" si="20"/>
        <v/>
      </c>
      <c r="Y176" s="41" t="str">
        <f t="shared" si="21"/>
        <v/>
      </c>
      <c r="Z176" s="41" t="str">
        <f t="shared" si="22"/>
        <v/>
      </c>
      <c r="AA176" s="41" t="str">
        <f t="shared" si="23"/>
        <v/>
      </c>
      <c r="AB176" s="25"/>
    </row>
    <row r="177" spans="2:28" ht="13.5" thickBot="1" x14ac:dyDescent="0.25">
      <c r="B177" s="25"/>
      <c r="C177" s="29" t="s">
        <v>46</v>
      </c>
      <c r="D177" s="29" t="s">
        <v>33</v>
      </c>
      <c r="E177" s="29" t="s">
        <v>30</v>
      </c>
      <c r="F177" s="29" t="s">
        <v>39</v>
      </c>
      <c r="G177" s="30" t="str">
        <f t="shared" si="16"/>
        <v>Onderdeel B blauw</v>
      </c>
      <c r="H177" s="31">
        <f t="shared" si="17"/>
        <v>76.962923391812851</v>
      </c>
      <c r="I177" s="29">
        <v>19</v>
      </c>
      <c r="J177" s="32">
        <f t="shared" si="18"/>
        <v>-0.62666310526315705</v>
      </c>
      <c r="K177" s="55">
        <v>6.4501790000000003</v>
      </c>
      <c r="L177" s="47">
        <v>78.631578947368411</v>
      </c>
      <c r="M177" s="32">
        <f t="shared" si="19"/>
        <v>-0.62666310526315705</v>
      </c>
      <c r="N177" s="25"/>
      <c r="O177" s="43"/>
      <c r="P177" s="25"/>
      <c r="W177" s="25"/>
      <c r="X177" s="41" t="str">
        <f t="shared" si="20"/>
        <v/>
      </c>
      <c r="Y177" s="41" t="str">
        <f t="shared" si="21"/>
        <v/>
      </c>
      <c r="Z177" s="41" t="str">
        <f t="shared" si="22"/>
        <v/>
      </c>
      <c r="AA177" s="41" t="str">
        <f t="shared" si="23"/>
        <v/>
      </c>
      <c r="AB177" s="25"/>
    </row>
    <row r="178" spans="2:28" ht="13.5" thickBot="1" x14ac:dyDescent="0.25">
      <c r="B178" s="25"/>
      <c r="C178" s="29" t="s">
        <v>46</v>
      </c>
      <c r="D178" s="29" t="s">
        <v>33</v>
      </c>
      <c r="E178" s="29" t="s">
        <v>30</v>
      </c>
      <c r="F178" s="29" t="s">
        <v>40</v>
      </c>
      <c r="G178" s="30" t="str">
        <f t="shared" si="16"/>
        <v>Onderdeel C blauw</v>
      </c>
      <c r="H178" s="31">
        <f t="shared" si="17"/>
        <v>57.395860573476689</v>
      </c>
      <c r="I178" s="29">
        <v>31</v>
      </c>
      <c r="J178" s="32">
        <f t="shared" si="18"/>
        <v>1.1343725483870974</v>
      </c>
      <c r="K178" s="55">
        <v>6.4501790000000003</v>
      </c>
      <c r="L178" s="47">
        <v>59.064516129032249</v>
      </c>
      <c r="M178" s="32">
        <f t="shared" si="19"/>
        <v>1.1343725483870974</v>
      </c>
      <c r="N178" s="25"/>
      <c r="O178" s="43"/>
      <c r="P178" s="25"/>
      <c r="W178" s="25"/>
      <c r="X178" s="41" t="str">
        <f t="shared" si="20"/>
        <v/>
      </c>
      <c r="Y178" s="41" t="str">
        <f t="shared" si="21"/>
        <v/>
      </c>
      <c r="Z178" s="41" t="str">
        <f t="shared" si="22"/>
        <v/>
      </c>
      <c r="AA178" s="41" t="str">
        <f t="shared" si="23"/>
        <v/>
      </c>
      <c r="AB178" s="25"/>
    </row>
    <row r="179" spans="2:28" ht="13.5" thickBot="1" x14ac:dyDescent="0.25">
      <c r="B179" s="25"/>
      <c r="C179" s="29" t="s">
        <v>46</v>
      </c>
      <c r="D179" s="29" t="s">
        <v>33</v>
      </c>
      <c r="E179" s="29" t="s">
        <v>30</v>
      </c>
      <c r="F179" s="29" t="s">
        <v>41</v>
      </c>
      <c r="G179" s="30" t="str">
        <f t="shared" si="16"/>
        <v>Onderdeel D blauw</v>
      </c>
      <c r="H179" s="31">
        <f t="shared" si="17"/>
        <v>72.752397076023399</v>
      </c>
      <c r="I179" s="29">
        <v>19</v>
      </c>
      <c r="J179" s="32">
        <f t="shared" si="18"/>
        <v>-0.2477157368421059</v>
      </c>
      <c r="K179" s="55">
        <v>6.4501790000000003</v>
      </c>
      <c r="L179" s="47">
        <v>74.421052631578959</v>
      </c>
      <c r="M179" s="32">
        <f t="shared" si="19"/>
        <v>-0.2477157368421059</v>
      </c>
      <c r="N179" s="25"/>
      <c r="O179" s="43"/>
      <c r="P179" s="25"/>
      <c r="W179" s="25"/>
      <c r="X179" s="41" t="str">
        <f t="shared" si="20"/>
        <v/>
      </c>
      <c r="Y179" s="41" t="str">
        <f t="shared" si="21"/>
        <v/>
      </c>
      <c r="Z179" s="41" t="str">
        <f t="shared" si="22"/>
        <v/>
      </c>
      <c r="AA179" s="41" t="str">
        <f t="shared" si="23"/>
        <v/>
      </c>
      <c r="AB179" s="25"/>
    </row>
    <row r="180" spans="2:28" ht="13.5" thickBot="1" x14ac:dyDescent="0.25">
      <c r="B180" s="25"/>
      <c r="C180" s="29" t="s">
        <v>46</v>
      </c>
      <c r="D180" s="29" t="s">
        <v>33</v>
      </c>
      <c r="E180" s="29" t="s">
        <v>42</v>
      </c>
      <c r="F180" s="29" t="s">
        <v>38</v>
      </c>
      <c r="G180" s="30" t="str">
        <f t="shared" si="16"/>
        <v>Onderdeel A rood</v>
      </c>
      <c r="H180" s="31">
        <f t="shared" si="17"/>
        <v>62.274298924731191</v>
      </c>
      <c r="I180" s="29">
        <v>31</v>
      </c>
      <c r="J180" s="32">
        <f t="shared" si="18"/>
        <v>0.69531309677419184</v>
      </c>
      <c r="K180" s="55">
        <v>6.3769259999999992</v>
      </c>
      <c r="L180" s="47">
        <v>63.12903225806452</v>
      </c>
      <c r="M180" s="32">
        <f t="shared" si="19"/>
        <v>0.69531309677419184</v>
      </c>
      <c r="N180" s="25"/>
      <c r="O180" s="43"/>
      <c r="P180" s="25"/>
      <c r="W180" s="25"/>
      <c r="X180" s="41" t="str">
        <f t="shared" si="20"/>
        <v/>
      </c>
      <c r="Y180" s="41" t="str">
        <f t="shared" si="21"/>
        <v/>
      </c>
      <c r="Z180" s="41" t="str">
        <f t="shared" si="22"/>
        <v/>
      </c>
      <c r="AA180" s="41" t="str">
        <f t="shared" si="23"/>
        <v/>
      </c>
      <c r="AB180" s="25"/>
    </row>
    <row r="181" spans="2:28" ht="13.5" thickBot="1" x14ac:dyDescent="0.25">
      <c r="B181" s="25"/>
      <c r="C181" s="29" t="s">
        <v>46</v>
      </c>
      <c r="D181" s="29" t="s">
        <v>33</v>
      </c>
      <c r="E181" s="29" t="s">
        <v>42</v>
      </c>
      <c r="F181" s="29" t="s">
        <v>39</v>
      </c>
      <c r="G181" s="30" t="str">
        <f t="shared" si="16"/>
        <v>Onderdeel B rood</v>
      </c>
      <c r="H181" s="31">
        <f t="shared" si="17"/>
        <v>72.566319298245602</v>
      </c>
      <c r="I181" s="29">
        <v>19</v>
      </c>
      <c r="J181" s="32">
        <f t="shared" si="18"/>
        <v>-0.23096873684210451</v>
      </c>
      <c r="K181" s="55">
        <v>6.3769259999999992</v>
      </c>
      <c r="L181" s="47">
        <v>73.421052631578931</v>
      </c>
      <c r="M181" s="32">
        <f t="shared" si="19"/>
        <v>-0.23096873684210451</v>
      </c>
      <c r="N181" s="25"/>
      <c r="O181" s="43"/>
      <c r="P181" s="25"/>
      <c r="W181" s="25"/>
      <c r="X181" s="41" t="str">
        <f t="shared" si="20"/>
        <v/>
      </c>
      <c r="Y181" s="41" t="str">
        <f t="shared" si="21"/>
        <v/>
      </c>
      <c r="Z181" s="41" t="str">
        <f t="shared" si="22"/>
        <v/>
      </c>
      <c r="AA181" s="41" t="str">
        <f t="shared" si="23"/>
        <v/>
      </c>
      <c r="AB181" s="25"/>
    </row>
    <row r="182" spans="2:28" ht="13.5" thickBot="1" x14ac:dyDescent="0.25">
      <c r="B182" s="25"/>
      <c r="C182" s="29" t="s">
        <v>46</v>
      </c>
      <c r="D182" s="29" t="s">
        <v>33</v>
      </c>
      <c r="E182" s="29" t="s">
        <v>42</v>
      </c>
      <c r="F182" s="29" t="s">
        <v>40</v>
      </c>
      <c r="G182" s="30" t="str">
        <f t="shared" si="16"/>
        <v>Onderdeel C rood</v>
      </c>
      <c r="H182" s="31">
        <f t="shared" si="17"/>
        <v>64.887202150537632</v>
      </c>
      <c r="I182" s="29">
        <v>31</v>
      </c>
      <c r="J182" s="32">
        <f t="shared" si="18"/>
        <v>0.4601518064516128</v>
      </c>
      <c r="K182" s="55">
        <v>6.3769259999999992</v>
      </c>
      <c r="L182" s="47">
        <v>65.741935483870961</v>
      </c>
      <c r="M182" s="32">
        <f t="shared" si="19"/>
        <v>0.4601518064516128</v>
      </c>
      <c r="N182" s="25"/>
      <c r="O182" s="43"/>
      <c r="P182" s="25"/>
      <c r="W182" s="25"/>
      <c r="X182" s="41" t="str">
        <f t="shared" si="20"/>
        <v/>
      </c>
      <c r="Y182" s="41" t="str">
        <f t="shared" si="21"/>
        <v/>
      </c>
      <c r="Z182" s="41" t="str">
        <f t="shared" si="22"/>
        <v/>
      </c>
      <c r="AA182" s="41" t="str">
        <f t="shared" si="23"/>
        <v/>
      </c>
      <c r="AB182" s="25"/>
    </row>
    <row r="183" spans="2:28" ht="13.5" thickBot="1" x14ac:dyDescent="0.25">
      <c r="B183" s="25"/>
      <c r="C183" s="29" t="s">
        <v>46</v>
      </c>
      <c r="D183" s="29" t="s">
        <v>33</v>
      </c>
      <c r="E183" s="29" t="s">
        <v>42</v>
      </c>
      <c r="F183" s="29" t="s">
        <v>41</v>
      </c>
      <c r="G183" s="30" t="str">
        <f t="shared" si="16"/>
        <v>Onderdeel D rood</v>
      </c>
      <c r="H183" s="31">
        <f t="shared" si="17"/>
        <v>70.882108771929822</v>
      </c>
      <c r="I183" s="29">
        <v>19</v>
      </c>
      <c r="J183" s="32">
        <f t="shared" si="18"/>
        <v>-7.9389789473683692E-2</v>
      </c>
      <c r="K183" s="55">
        <v>6.3769259999999992</v>
      </c>
      <c r="L183" s="47">
        <v>71.73684210526315</v>
      </c>
      <c r="M183" s="32">
        <f t="shared" si="19"/>
        <v>-7.9389789473683692E-2</v>
      </c>
      <c r="N183" s="25"/>
      <c r="O183" s="43"/>
      <c r="P183" s="25"/>
      <c r="W183" s="25"/>
      <c r="X183" s="41" t="str">
        <f t="shared" si="20"/>
        <v/>
      </c>
      <c r="Y183" s="41" t="str">
        <f t="shared" si="21"/>
        <v/>
      </c>
      <c r="Z183" s="41" t="str">
        <f t="shared" si="22"/>
        <v/>
      </c>
      <c r="AA183" s="41" t="str">
        <f t="shared" si="23"/>
        <v/>
      </c>
      <c r="AB183" s="25"/>
    </row>
    <row r="184" spans="2:28" ht="13.5" thickBot="1" x14ac:dyDescent="0.25">
      <c r="B184" s="25"/>
      <c r="C184" s="29" t="s">
        <v>47</v>
      </c>
      <c r="D184" s="29" t="s">
        <v>26</v>
      </c>
      <c r="E184" s="29" t="s">
        <v>30</v>
      </c>
      <c r="F184" s="29" t="s">
        <v>38</v>
      </c>
      <c r="G184" s="30" t="str">
        <f t="shared" si="16"/>
        <v>Onderdeel A blauw</v>
      </c>
      <c r="H184" s="31">
        <f t="shared" si="17"/>
        <v>43.281932021466908</v>
      </c>
      <c r="I184" s="29">
        <v>39</v>
      </c>
      <c r="J184" s="32">
        <f t="shared" si="18"/>
        <v>2.404626118067978</v>
      </c>
      <c r="K184" s="55">
        <v>6.4753953488372087</v>
      </c>
      <c r="L184" s="47">
        <v>45.230769230769226</v>
      </c>
      <c r="M184" s="32">
        <f t="shared" si="19"/>
        <v>2.404626118067978</v>
      </c>
      <c r="N184" s="25"/>
      <c r="O184" s="43"/>
      <c r="P184" s="25"/>
      <c r="W184" s="25"/>
      <c r="X184" s="41" t="str">
        <f t="shared" si="20"/>
        <v/>
      </c>
      <c r="Y184" s="41" t="str">
        <f t="shared" si="21"/>
        <v/>
      </c>
      <c r="Z184" s="41" t="str">
        <f t="shared" si="22"/>
        <v/>
      </c>
      <c r="AA184" s="41" t="str">
        <f t="shared" si="23"/>
        <v/>
      </c>
      <c r="AB184" s="25"/>
    </row>
    <row r="185" spans="2:28" ht="13.5" thickBot="1" x14ac:dyDescent="0.25">
      <c r="B185" s="25"/>
      <c r="C185" s="29" t="s">
        <v>47</v>
      </c>
      <c r="D185" s="29" t="s">
        <v>26</v>
      </c>
      <c r="E185" s="29" t="s">
        <v>30</v>
      </c>
      <c r="F185" s="29" t="s">
        <v>39</v>
      </c>
      <c r="G185" s="30" t="str">
        <f t="shared" si="16"/>
        <v>Onderdeel B blauw</v>
      </c>
      <c r="H185" s="31">
        <f t="shared" si="17"/>
        <v>63.778184486950146</v>
      </c>
      <c r="I185" s="29">
        <v>39</v>
      </c>
      <c r="J185" s="32">
        <f t="shared" si="18"/>
        <v>0.55996339617448676</v>
      </c>
      <c r="K185" s="55">
        <v>6.4753953488372087</v>
      </c>
      <c r="L185" s="47">
        <v>65.727021696252464</v>
      </c>
      <c r="M185" s="32">
        <f t="shared" si="19"/>
        <v>0.55996339617448676</v>
      </c>
      <c r="N185" s="25"/>
      <c r="O185" s="43"/>
      <c r="P185" s="25"/>
      <c r="W185" s="25"/>
      <c r="X185" s="41" t="str">
        <f t="shared" si="20"/>
        <v/>
      </c>
      <c r="Y185" s="41" t="str">
        <f t="shared" si="21"/>
        <v/>
      </c>
      <c r="Z185" s="41" t="str">
        <f t="shared" si="22"/>
        <v/>
      </c>
      <c r="AA185" s="41" t="str">
        <f t="shared" si="23"/>
        <v/>
      </c>
      <c r="AB185" s="25"/>
    </row>
    <row r="186" spans="2:28" ht="13.5" thickBot="1" x14ac:dyDescent="0.25">
      <c r="B186" s="25"/>
      <c r="C186" s="29" t="s">
        <v>47</v>
      </c>
      <c r="D186" s="29" t="s">
        <v>26</v>
      </c>
      <c r="E186" s="29" t="s">
        <v>30</v>
      </c>
      <c r="F186" s="29" t="s">
        <v>40</v>
      </c>
      <c r="G186" s="30" t="str">
        <f t="shared" si="16"/>
        <v>Onderdeel C blauw</v>
      </c>
      <c r="H186" s="31">
        <f t="shared" si="17"/>
        <v>53.736172652630614</v>
      </c>
      <c r="I186" s="29">
        <v>26</v>
      </c>
      <c r="J186" s="32">
        <f t="shared" si="18"/>
        <v>1.4637444612632446</v>
      </c>
      <c r="K186" s="55">
        <v>6.4753953488372087</v>
      </c>
      <c r="L186" s="47">
        <v>55.685009861932933</v>
      </c>
      <c r="M186" s="32">
        <f t="shared" si="19"/>
        <v>1.4637444612632446</v>
      </c>
      <c r="N186" s="25"/>
      <c r="O186" s="43"/>
      <c r="P186" s="25"/>
      <c r="W186" s="25"/>
      <c r="X186" s="41" t="str">
        <f t="shared" si="20"/>
        <v/>
      </c>
      <c r="Y186" s="41" t="str">
        <f t="shared" si="21"/>
        <v/>
      </c>
      <c r="Z186" s="41" t="str">
        <f t="shared" si="22"/>
        <v/>
      </c>
      <c r="AA186" s="41" t="str">
        <f t="shared" si="23"/>
        <v/>
      </c>
      <c r="AB186" s="25"/>
    </row>
    <row r="187" spans="2:28" ht="13.5" thickBot="1" x14ac:dyDescent="0.25">
      <c r="B187" s="25"/>
      <c r="C187" s="29" t="s">
        <v>47</v>
      </c>
      <c r="D187" s="29" t="s">
        <v>26</v>
      </c>
      <c r="E187" s="29" t="s">
        <v>30</v>
      </c>
      <c r="F187" s="29" t="s">
        <v>41</v>
      </c>
      <c r="G187" s="30" t="str">
        <f t="shared" si="16"/>
        <v>Onderdeel D blauw</v>
      </c>
      <c r="H187" s="31">
        <f t="shared" si="17"/>
        <v>58.03393202146691</v>
      </c>
      <c r="I187" s="29">
        <v>25</v>
      </c>
      <c r="J187" s="32">
        <f t="shared" si="18"/>
        <v>1.0769461180679789</v>
      </c>
      <c r="K187" s="55">
        <v>6.4753953488372087</v>
      </c>
      <c r="L187" s="47">
        <v>59.982769230769229</v>
      </c>
      <c r="M187" s="32">
        <f t="shared" si="19"/>
        <v>1.0769461180679789</v>
      </c>
      <c r="N187" s="25"/>
      <c r="O187" s="43"/>
      <c r="P187" s="25"/>
      <c r="W187" s="25"/>
      <c r="X187" s="41" t="str">
        <f t="shared" si="20"/>
        <v/>
      </c>
      <c r="Y187" s="41" t="str">
        <f t="shared" si="21"/>
        <v/>
      </c>
      <c r="Z187" s="41" t="str">
        <f t="shared" si="22"/>
        <v/>
      </c>
      <c r="AA187" s="41" t="str">
        <f t="shared" si="23"/>
        <v/>
      </c>
      <c r="AB187" s="25"/>
    </row>
    <row r="188" spans="2:28" ht="13.5" thickBot="1" x14ac:dyDescent="0.25">
      <c r="B188" s="25"/>
      <c r="C188" s="29" t="s">
        <v>47</v>
      </c>
      <c r="D188" s="29" t="s">
        <v>26</v>
      </c>
      <c r="E188" s="29" t="s">
        <v>42</v>
      </c>
      <c r="F188" s="29" t="s">
        <v>38</v>
      </c>
      <c r="G188" s="30" t="str">
        <f t="shared" si="16"/>
        <v>Onderdeel A rood</v>
      </c>
      <c r="H188" s="31">
        <f t="shared" si="17"/>
        <v>45.316539314983167</v>
      </c>
      <c r="I188" s="29">
        <v>39</v>
      </c>
      <c r="J188" s="32">
        <f t="shared" si="18"/>
        <v>2.2215114616515148</v>
      </c>
      <c r="K188" s="55">
        <v>6.539203769343823</v>
      </c>
      <c r="L188" s="47">
        <v>47.974358974358978</v>
      </c>
      <c r="M188" s="32">
        <f t="shared" si="19"/>
        <v>2.2215114616515148</v>
      </c>
      <c r="N188" s="25"/>
      <c r="O188" s="43" t="s">
        <v>21</v>
      </c>
      <c r="P188" s="25"/>
      <c r="W188" s="25"/>
      <c r="X188" s="41">
        <f t="shared" si="20"/>
        <v>45.316539314983167</v>
      </c>
      <c r="Y188" s="41">
        <f t="shared" si="21"/>
        <v>39</v>
      </c>
      <c r="Z188" s="41">
        <f t="shared" si="22"/>
        <v>2.2215114616515148</v>
      </c>
      <c r="AA188" s="41">
        <f t="shared" si="23"/>
        <v>1767.3450332843436</v>
      </c>
      <c r="AB188" s="25"/>
    </row>
    <row r="189" spans="2:28" ht="13.5" thickBot="1" x14ac:dyDescent="0.25">
      <c r="B189" s="25"/>
      <c r="C189" s="29" t="s">
        <v>47</v>
      </c>
      <c r="D189" s="29" t="s">
        <v>26</v>
      </c>
      <c r="E189" s="29" t="s">
        <v>42</v>
      </c>
      <c r="F189" s="29" t="s">
        <v>39</v>
      </c>
      <c r="G189" s="30" t="str">
        <f t="shared" si="16"/>
        <v>Onderdeel B rood</v>
      </c>
      <c r="H189" s="31">
        <f t="shared" si="17"/>
        <v>60.031056520206675</v>
      </c>
      <c r="I189" s="29">
        <v>39</v>
      </c>
      <c r="J189" s="32">
        <f t="shared" si="18"/>
        <v>0.89720491318139928</v>
      </c>
      <c r="K189" s="55">
        <v>6.539203769343823</v>
      </c>
      <c r="L189" s="47">
        <v>62.688876179582486</v>
      </c>
      <c r="M189" s="32">
        <f t="shared" si="19"/>
        <v>0.89720491318139928</v>
      </c>
      <c r="N189" s="25"/>
      <c r="O189" s="43" t="s">
        <v>21</v>
      </c>
      <c r="P189" s="25"/>
      <c r="W189" s="25"/>
      <c r="X189" s="41">
        <f t="shared" si="20"/>
        <v>60.031056520206675</v>
      </c>
      <c r="Y189" s="41">
        <f t="shared" si="21"/>
        <v>39</v>
      </c>
      <c r="Z189" s="41">
        <f t="shared" si="22"/>
        <v>0.89720491318139928</v>
      </c>
      <c r="AA189" s="41">
        <f t="shared" si="23"/>
        <v>2341.2112042880603</v>
      </c>
      <c r="AB189" s="25"/>
    </row>
    <row r="190" spans="2:28" ht="13.5" thickBot="1" x14ac:dyDescent="0.25">
      <c r="B190" s="25"/>
      <c r="C190" s="29" t="s">
        <v>47</v>
      </c>
      <c r="D190" s="29" t="s">
        <v>26</v>
      </c>
      <c r="E190" s="29" t="s">
        <v>42</v>
      </c>
      <c r="F190" s="29" t="s">
        <v>40</v>
      </c>
      <c r="G190" s="30" t="str">
        <f t="shared" si="16"/>
        <v>Onderdeel C rood</v>
      </c>
      <c r="H190" s="31">
        <f t="shared" si="17"/>
        <v>52.170032785577007</v>
      </c>
      <c r="I190" s="29">
        <v>26</v>
      </c>
      <c r="J190" s="32">
        <f t="shared" si="18"/>
        <v>1.6046970492980694</v>
      </c>
      <c r="K190" s="55">
        <v>6.539203769343823</v>
      </c>
      <c r="L190" s="47">
        <v>54.827852444952818</v>
      </c>
      <c r="M190" s="32">
        <f t="shared" si="19"/>
        <v>1.6046970492980694</v>
      </c>
      <c r="N190" s="25"/>
      <c r="O190" s="43" t="s">
        <v>21</v>
      </c>
      <c r="P190" s="25"/>
      <c r="W190" s="25"/>
      <c r="X190" s="41">
        <f t="shared" si="20"/>
        <v>52.170032785577007</v>
      </c>
      <c r="Y190" s="41">
        <f t="shared" si="21"/>
        <v>26</v>
      </c>
      <c r="Z190" s="41">
        <f t="shared" si="22"/>
        <v>1.6046970492980694</v>
      </c>
      <c r="AA190" s="41">
        <f t="shared" si="23"/>
        <v>1356.4208524250021</v>
      </c>
      <c r="AB190" s="25"/>
    </row>
    <row r="191" spans="2:28" ht="13.5" thickBot="1" x14ac:dyDescent="0.25">
      <c r="B191" s="25"/>
      <c r="C191" s="29" t="s">
        <v>47</v>
      </c>
      <c r="D191" s="29" t="s">
        <v>26</v>
      </c>
      <c r="E191" s="29" t="s">
        <v>42</v>
      </c>
      <c r="F191" s="29" t="s">
        <v>41</v>
      </c>
      <c r="G191" s="30" t="str">
        <f t="shared" si="16"/>
        <v>Onderdeel D rood</v>
      </c>
      <c r="H191" s="31">
        <f t="shared" si="17"/>
        <v>56.600916400103742</v>
      </c>
      <c r="I191" s="29">
        <v>25</v>
      </c>
      <c r="J191" s="32">
        <f t="shared" si="18"/>
        <v>1.2059175239906628</v>
      </c>
      <c r="K191" s="55">
        <v>6.539203769343823</v>
      </c>
      <c r="L191" s="47">
        <v>59.258736059479553</v>
      </c>
      <c r="M191" s="32">
        <f t="shared" si="19"/>
        <v>1.2059175239906637</v>
      </c>
      <c r="N191" s="25"/>
      <c r="O191" s="43" t="s">
        <v>21</v>
      </c>
      <c r="P191" s="25"/>
      <c r="W191" s="25"/>
      <c r="X191" s="41">
        <f t="shared" si="20"/>
        <v>56.600916400103742</v>
      </c>
      <c r="Y191" s="41">
        <f t="shared" si="21"/>
        <v>25</v>
      </c>
      <c r="Z191" s="41">
        <f t="shared" si="22"/>
        <v>1.2059175239906628</v>
      </c>
      <c r="AA191" s="41">
        <f t="shared" si="23"/>
        <v>1415.0229100025936</v>
      </c>
      <c r="AB191" s="25"/>
    </row>
    <row r="192" spans="2:28" ht="13.5" thickBot="1" x14ac:dyDescent="0.25">
      <c r="B192" s="25"/>
      <c r="C192" s="29" t="s">
        <v>47</v>
      </c>
      <c r="D192" s="29" t="s">
        <v>27</v>
      </c>
      <c r="E192" s="29" t="s">
        <v>30</v>
      </c>
      <c r="F192" s="29" t="s">
        <v>38</v>
      </c>
      <c r="G192" s="30" t="str">
        <f t="shared" si="16"/>
        <v>Onderdeel A blauw</v>
      </c>
      <c r="H192" s="31">
        <f t="shared" si="17"/>
        <v>43.692608960417566</v>
      </c>
      <c r="I192" s="29">
        <v>38</v>
      </c>
      <c r="J192" s="32">
        <f t="shared" si="18"/>
        <v>2.3676651935624191</v>
      </c>
      <c r="K192" s="55">
        <v>6.4816125619834706</v>
      </c>
      <c r="L192" s="47">
        <v>45.710526315789465</v>
      </c>
      <c r="M192" s="32">
        <f t="shared" si="19"/>
        <v>2.3676651935624182</v>
      </c>
      <c r="N192" s="25"/>
      <c r="O192" s="43"/>
      <c r="P192" s="25"/>
      <c r="W192" s="25"/>
      <c r="X192" s="41" t="str">
        <f t="shared" si="20"/>
        <v/>
      </c>
      <c r="Y192" s="41" t="str">
        <f t="shared" si="21"/>
        <v/>
      </c>
      <c r="Z192" s="41" t="str">
        <f t="shared" si="22"/>
        <v/>
      </c>
      <c r="AA192" s="41" t="str">
        <f t="shared" si="23"/>
        <v/>
      </c>
      <c r="AB192" s="25"/>
    </row>
    <row r="193" spans="2:28" ht="13.5" thickBot="1" x14ac:dyDescent="0.25">
      <c r="B193" s="25"/>
      <c r="C193" s="29" t="s">
        <v>47</v>
      </c>
      <c r="D193" s="29" t="s">
        <v>27</v>
      </c>
      <c r="E193" s="29" t="s">
        <v>30</v>
      </c>
      <c r="F193" s="29" t="s">
        <v>39</v>
      </c>
      <c r="G193" s="30" t="str">
        <f t="shared" si="16"/>
        <v>Onderdeel B blauw</v>
      </c>
      <c r="H193" s="31">
        <f t="shared" si="17"/>
        <v>50.592578959124417</v>
      </c>
      <c r="I193" s="29">
        <v>37</v>
      </c>
      <c r="J193" s="32">
        <f t="shared" si="18"/>
        <v>1.7466678936788025</v>
      </c>
      <c r="K193" s="55">
        <v>6.4816125619834706</v>
      </c>
      <c r="L193" s="47">
        <v>52.610496314496316</v>
      </c>
      <c r="M193" s="32">
        <f t="shared" si="19"/>
        <v>1.7466678936788016</v>
      </c>
      <c r="N193" s="25"/>
      <c r="O193" s="43"/>
      <c r="P193" s="25"/>
      <c r="W193" s="25"/>
      <c r="X193" s="41" t="str">
        <f t="shared" si="20"/>
        <v/>
      </c>
      <c r="Y193" s="41" t="str">
        <f t="shared" si="21"/>
        <v/>
      </c>
      <c r="Z193" s="41" t="str">
        <f t="shared" si="22"/>
        <v/>
      </c>
      <c r="AA193" s="41" t="str">
        <f t="shared" si="23"/>
        <v/>
      </c>
      <c r="AB193" s="25"/>
    </row>
    <row r="194" spans="2:28" ht="13.5" thickBot="1" x14ac:dyDescent="0.25">
      <c r="B194" s="25"/>
      <c r="C194" s="29" t="s">
        <v>47</v>
      </c>
      <c r="D194" s="29" t="s">
        <v>27</v>
      </c>
      <c r="E194" s="29" t="s">
        <v>30</v>
      </c>
      <c r="F194" s="29" t="s">
        <v>40</v>
      </c>
      <c r="G194" s="30" t="str">
        <f t="shared" si="16"/>
        <v>Onderdeel C blauw</v>
      </c>
      <c r="H194" s="31">
        <f t="shared" si="17"/>
        <v>52.470873158462084</v>
      </c>
      <c r="I194" s="29">
        <v>23</v>
      </c>
      <c r="J194" s="32">
        <f t="shared" si="18"/>
        <v>1.5776214157384123</v>
      </c>
      <c r="K194" s="55">
        <v>6.4816125619834706</v>
      </c>
      <c r="L194" s="47">
        <v>54.488790513833983</v>
      </c>
      <c r="M194" s="32">
        <f t="shared" si="19"/>
        <v>1.5776214157384123</v>
      </c>
      <c r="N194" s="25"/>
      <c r="O194" s="43"/>
      <c r="P194" s="25"/>
      <c r="W194" s="25"/>
      <c r="X194" s="41" t="str">
        <f t="shared" si="20"/>
        <v/>
      </c>
      <c r="Y194" s="41" t="str">
        <f t="shared" si="21"/>
        <v/>
      </c>
      <c r="Z194" s="41" t="str">
        <f t="shared" si="22"/>
        <v/>
      </c>
      <c r="AA194" s="41" t="str">
        <f t="shared" si="23"/>
        <v/>
      </c>
      <c r="AB194" s="25"/>
    </row>
    <row r="195" spans="2:28" ht="13.5" thickBot="1" x14ac:dyDescent="0.25">
      <c r="B195" s="25"/>
      <c r="C195" s="29" t="s">
        <v>47</v>
      </c>
      <c r="D195" s="29" t="s">
        <v>27</v>
      </c>
      <c r="E195" s="29" t="s">
        <v>30</v>
      </c>
      <c r="F195" s="29" t="s">
        <v>41</v>
      </c>
      <c r="G195" s="30" t="str">
        <f t="shared" si="16"/>
        <v>Onderdeel D blauw</v>
      </c>
      <c r="H195" s="31">
        <f t="shared" si="17"/>
        <v>56.996754581386988</v>
      </c>
      <c r="I195" s="29">
        <v>23</v>
      </c>
      <c r="J195" s="32">
        <f t="shared" si="18"/>
        <v>1.170292087675171</v>
      </c>
      <c r="K195" s="55">
        <v>6.4816125619834706</v>
      </c>
      <c r="L195" s="47">
        <v>59.014671936758887</v>
      </c>
      <c r="M195" s="32">
        <f t="shared" si="19"/>
        <v>1.170292087675171</v>
      </c>
      <c r="N195" s="25"/>
      <c r="O195" s="43"/>
      <c r="P195" s="25"/>
      <c r="W195" s="25"/>
      <c r="X195" s="41" t="str">
        <f t="shared" si="20"/>
        <v/>
      </c>
      <c r="Y195" s="41" t="str">
        <f t="shared" si="21"/>
        <v/>
      </c>
      <c r="Z195" s="41" t="str">
        <f t="shared" si="22"/>
        <v/>
      </c>
      <c r="AA195" s="41" t="str">
        <f t="shared" si="23"/>
        <v/>
      </c>
      <c r="AB195" s="25"/>
    </row>
    <row r="196" spans="2:28" ht="13.5" thickBot="1" x14ac:dyDescent="0.25">
      <c r="B196" s="25"/>
      <c r="C196" s="29" t="s">
        <v>47</v>
      </c>
      <c r="D196" s="29" t="s">
        <v>27</v>
      </c>
      <c r="E196" s="29" t="s">
        <v>42</v>
      </c>
      <c r="F196" s="29" t="s">
        <v>38</v>
      </c>
      <c r="G196" s="30" t="str">
        <f t="shared" ref="G196:G205" si="24">"Onderdeel "&amp;F196&amp;" "&amp;E196</f>
        <v>Onderdeel A rood</v>
      </c>
      <c r="H196" s="31">
        <f t="shared" ref="H196:H205" si="25">L196-100*(K196-$T$16)/9</f>
        <v>35.682572623644056</v>
      </c>
      <c r="I196" s="29">
        <v>37</v>
      </c>
      <c r="J196" s="32">
        <f t="shared" ref="J196:J205" si="26">$T$16-9*H196/100</f>
        <v>3.088568463872035</v>
      </c>
      <c r="K196" s="55">
        <v>6.5377576530612238</v>
      </c>
      <c r="L196" s="47">
        <v>38.324324324324323</v>
      </c>
      <c r="M196" s="32">
        <f t="shared" ref="M196:M205" si="27">K196-9*L196/100</f>
        <v>3.0885684638720345</v>
      </c>
      <c r="N196" s="25"/>
      <c r="O196" s="43"/>
      <c r="P196" s="25"/>
      <c r="W196" s="25"/>
      <c r="X196" s="41" t="str">
        <f t="shared" si="20"/>
        <v/>
      </c>
      <c r="Y196" s="41" t="str">
        <f t="shared" si="21"/>
        <v/>
      </c>
      <c r="Z196" s="41" t="str">
        <f t="shared" si="22"/>
        <v/>
      </c>
      <c r="AA196" s="41" t="str">
        <f t="shared" si="23"/>
        <v/>
      </c>
      <c r="AB196" s="25"/>
    </row>
    <row r="197" spans="2:28" ht="13.5" thickBot="1" x14ac:dyDescent="0.25">
      <c r="B197" s="25"/>
      <c r="C197" s="29" t="s">
        <v>47</v>
      </c>
      <c r="D197" s="29" t="s">
        <v>27</v>
      </c>
      <c r="E197" s="29" t="s">
        <v>42</v>
      </c>
      <c r="F197" s="29" t="s">
        <v>39</v>
      </c>
      <c r="G197" s="30" t="str">
        <f t="shared" si="24"/>
        <v>Onderdeel B rood</v>
      </c>
      <c r="H197" s="31">
        <f t="shared" si="25"/>
        <v>55.936762449262453</v>
      </c>
      <c r="I197" s="29">
        <v>37</v>
      </c>
      <c r="J197" s="32">
        <f t="shared" si="26"/>
        <v>1.2656913795663787</v>
      </c>
      <c r="K197" s="55">
        <v>6.5377576530612238</v>
      </c>
      <c r="L197" s="47">
        <v>58.57851414994272</v>
      </c>
      <c r="M197" s="32">
        <f t="shared" si="27"/>
        <v>1.2656913795663787</v>
      </c>
      <c r="N197" s="25"/>
      <c r="O197" s="43"/>
      <c r="P197" s="25"/>
      <c r="W197" s="25"/>
      <c r="X197" s="41" t="str">
        <f t="shared" ref="X197:X205" si="28">IF($O197="ü",$H197,"")</f>
        <v/>
      </c>
      <c r="Y197" s="41" t="str">
        <f t="shared" ref="Y197:Y205" si="29">IF($O197="ü",$I197,"")</f>
        <v/>
      </c>
      <c r="Z197" s="41" t="str">
        <f t="shared" ref="Z197:Z205" si="30">IF($O197="ü",$J197,"")</f>
        <v/>
      </c>
      <c r="AA197" s="41" t="str">
        <f t="shared" ref="AA197:AA205" si="31">IF($O197="ü",$H197*$I197,"")</f>
        <v/>
      </c>
      <c r="AB197" s="25"/>
    </row>
    <row r="198" spans="2:28" ht="13.5" thickBot="1" x14ac:dyDescent="0.25">
      <c r="B198" s="25"/>
      <c r="C198" s="29" t="s">
        <v>47</v>
      </c>
      <c r="D198" s="29" t="s">
        <v>27</v>
      </c>
      <c r="E198" s="29" t="s">
        <v>42</v>
      </c>
      <c r="F198" s="29" t="s">
        <v>40</v>
      </c>
      <c r="G198" s="30" t="str">
        <f t="shared" si="24"/>
        <v>Onderdeel C rood</v>
      </c>
      <c r="H198" s="31">
        <f t="shared" si="25"/>
        <v>49.78132522239666</v>
      </c>
      <c r="I198" s="29">
        <v>23</v>
      </c>
      <c r="J198" s="32">
        <f t="shared" si="26"/>
        <v>1.8196807299843005</v>
      </c>
      <c r="K198" s="55">
        <v>6.5377576530612238</v>
      </c>
      <c r="L198" s="47">
        <v>52.423076923076927</v>
      </c>
      <c r="M198" s="32">
        <f t="shared" si="27"/>
        <v>1.8196807299843005</v>
      </c>
      <c r="N198" s="25"/>
      <c r="O198" s="43"/>
      <c r="P198" s="25"/>
      <c r="W198" s="25"/>
      <c r="X198" s="41" t="str">
        <f t="shared" si="28"/>
        <v/>
      </c>
      <c r="Y198" s="41" t="str">
        <f t="shared" si="29"/>
        <v/>
      </c>
      <c r="Z198" s="41" t="str">
        <f t="shared" si="30"/>
        <v/>
      </c>
      <c r="AA198" s="41" t="str">
        <f t="shared" si="31"/>
        <v/>
      </c>
      <c r="AB198" s="25"/>
    </row>
    <row r="199" spans="2:28" ht="13.5" thickBot="1" x14ac:dyDescent="0.25">
      <c r="B199" s="25"/>
      <c r="C199" s="29" t="s">
        <v>47</v>
      </c>
      <c r="D199" s="29" t="s">
        <v>27</v>
      </c>
      <c r="E199" s="29" t="s">
        <v>42</v>
      </c>
      <c r="F199" s="29" t="s">
        <v>41</v>
      </c>
      <c r="G199" s="30" t="str">
        <f t="shared" si="24"/>
        <v>Onderdeel D rood</v>
      </c>
      <c r="H199" s="31">
        <f t="shared" si="25"/>
        <v>63.700614008145074</v>
      </c>
      <c r="I199" s="29">
        <v>23</v>
      </c>
      <c r="J199" s="32">
        <f t="shared" si="26"/>
        <v>0.56694473926694311</v>
      </c>
      <c r="K199" s="55">
        <v>6.5377576530612238</v>
      </c>
      <c r="L199" s="47">
        <v>66.342365708825341</v>
      </c>
      <c r="M199" s="32">
        <f t="shared" si="27"/>
        <v>0.56694473926694311</v>
      </c>
      <c r="N199" s="25"/>
      <c r="O199" s="43"/>
      <c r="P199" s="25"/>
      <c r="W199" s="25"/>
      <c r="X199" s="41" t="str">
        <f t="shared" si="28"/>
        <v/>
      </c>
      <c r="Y199" s="41" t="str">
        <f t="shared" si="29"/>
        <v/>
      </c>
      <c r="Z199" s="41" t="str">
        <f t="shared" si="30"/>
        <v/>
      </c>
      <c r="AA199" s="41" t="str">
        <f t="shared" si="31"/>
        <v/>
      </c>
      <c r="AB199" s="25"/>
    </row>
    <row r="200" spans="2:28" ht="13.5" thickBot="1" x14ac:dyDescent="0.25">
      <c r="B200" s="25"/>
      <c r="C200" s="29" t="s">
        <v>47</v>
      </c>
      <c r="D200" s="29" t="s">
        <v>33</v>
      </c>
      <c r="E200" s="29" t="s">
        <v>30</v>
      </c>
      <c r="F200" s="29" t="s">
        <v>38</v>
      </c>
      <c r="G200" s="30" t="str">
        <f t="shared" si="24"/>
        <v>Onderdeel A blauw</v>
      </c>
      <c r="H200" s="31">
        <f t="shared" si="25"/>
        <v>74.720857090643264</v>
      </c>
      <c r="I200" s="29">
        <v>19</v>
      </c>
      <c r="J200" s="32">
        <f t="shared" si="26"/>
        <v>-0.42487713815789352</v>
      </c>
      <c r="K200" s="55">
        <v>6.1072281249999998</v>
      </c>
      <c r="L200" s="47">
        <v>72.578947368421041</v>
      </c>
      <c r="M200" s="32">
        <f t="shared" si="27"/>
        <v>-0.42487713815789352</v>
      </c>
      <c r="N200" s="25"/>
      <c r="O200" s="43"/>
      <c r="P200" s="25"/>
      <c r="W200" s="25"/>
      <c r="X200" s="41" t="str">
        <f t="shared" si="28"/>
        <v/>
      </c>
      <c r="Y200" s="41" t="str">
        <f t="shared" si="29"/>
        <v/>
      </c>
      <c r="Z200" s="41" t="str">
        <f t="shared" si="30"/>
        <v/>
      </c>
      <c r="AA200" s="41" t="str">
        <f t="shared" si="31"/>
        <v/>
      </c>
      <c r="AB200" s="25"/>
    </row>
    <row r="201" spans="2:28" ht="13.5" thickBot="1" x14ac:dyDescent="0.25">
      <c r="B201" s="25"/>
      <c r="C201" s="29" t="s">
        <v>47</v>
      </c>
      <c r="D201" s="29" t="s">
        <v>33</v>
      </c>
      <c r="E201" s="29" t="s">
        <v>30</v>
      </c>
      <c r="F201" s="29" t="s">
        <v>39</v>
      </c>
      <c r="G201" s="30" t="str">
        <f t="shared" si="24"/>
        <v>Onderdeel B blauw</v>
      </c>
      <c r="H201" s="31">
        <f t="shared" si="25"/>
        <v>56.245357998084302</v>
      </c>
      <c r="I201" s="29">
        <v>29</v>
      </c>
      <c r="J201" s="32">
        <f t="shared" si="26"/>
        <v>1.2379177801724133</v>
      </c>
      <c r="K201" s="55">
        <v>6.1072281249999998</v>
      </c>
      <c r="L201" s="47">
        <v>54.103448275862078</v>
      </c>
      <c r="M201" s="32">
        <f t="shared" si="27"/>
        <v>1.2379177801724124</v>
      </c>
      <c r="N201" s="25"/>
      <c r="O201" s="43"/>
      <c r="P201" s="25"/>
      <c r="W201" s="25"/>
      <c r="X201" s="41" t="str">
        <f t="shared" si="28"/>
        <v/>
      </c>
      <c r="Y201" s="41" t="str">
        <f t="shared" si="29"/>
        <v/>
      </c>
      <c r="Z201" s="41" t="str">
        <f t="shared" si="30"/>
        <v/>
      </c>
      <c r="AA201" s="41" t="str">
        <f t="shared" si="31"/>
        <v/>
      </c>
      <c r="AB201" s="25"/>
    </row>
    <row r="202" spans="2:28" ht="13.5" thickBot="1" x14ac:dyDescent="0.25">
      <c r="B202" s="25"/>
      <c r="C202" s="29" t="s">
        <v>47</v>
      </c>
      <c r="D202" s="29" t="s">
        <v>33</v>
      </c>
      <c r="E202" s="29" t="s">
        <v>30</v>
      </c>
      <c r="F202" s="29" t="s">
        <v>40</v>
      </c>
      <c r="G202" s="30" t="str">
        <f t="shared" si="24"/>
        <v>Onderdeel C blauw</v>
      </c>
      <c r="H202" s="31">
        <f t="shared" si="25"/>
        <v>54.246076388888888</v>
      </c>
      <c r="I202" s="29">
        <v>48</v>
      </c>
      <c r="J202" s="32">
        <f t="shared" si="26"/>
        <v>1.4178531249999997</v>
      </c>
      <c r="K202" s="55">
        <v>6.1072281249999998</v>
      </c>
      <c r="L202" s="47">
        <v>52.104166666666664</v>
      </c>
      <c r="M202" s="32">
        <f t="shared" si="27"/>
        <v>1.4178531249999997</v>
      </c>
      <c r="N202" s="25"/>
      <c r="O202" s="43"/>
      <c r="P202" s="25"/>
      <c r="W202" s="25"/>
      <c r="X202" s="41" t="str">
        <f t="shared" si="28"/>
        <v/>
      </c>
      <c r="Y202" s="41" t="str">
        <f t="shared" si="29"/>
        <v/>
      </c>
      <c r="Z202" s="41" t="str">
        <f t="shared" si="30"/>
        <v/>
      </c>
      <c r="AA202" s="41" t="str">
        <f t="shared" si="31"/>
        <v/>
      </c>
      <c r="AB202" s="25"/>
    </row>
    <row r="203" spans="2:28" ht="13.5" thickBot="1" x14ac:dyDescent="0.25">
      <c r="B203" s="25"/>
      <c r="C203" s="29" t="s">
        <v>47</v>
      </c>
      <c r="D203" s="29" t="s">
        <v>33</v>
      </c>
      <c r="E203" s="29" t="s">
        <v>42</v>
      </c>
      <c r="F203" s="29" t="s">
        <v>38</v>
      </c>
      <c r="G203" s="30" t="str">
        <f t="shared" si="24"/>
        <v>Onderdeel A rood</v>
      </c>
      <c r="H203" s="31">
        <f t="shared" si="25"/>
        <v>67.971106890938671</v>
      </c>
      <c r="I203" s="29">
        <v>19</v>
      </c>
      <c r="J203" s="32">
        <f t="shared" si="26"/>
        <v>0.18260037981551935</v>
      </c>
      <c r="K203" s="55">
        <v>6.0752319587628874</v>
      </c>
      <c r="L203" s="47">
        <v>65.473684210526315</v>
      </c>
      <c r="M203" s="32">
        <f t="shared" si="27"/>
        <v>0.18260037981551847</v>
      </c>
      <c r="N203" s="25"/>
      <c r="O203" s="43"/>
      <c r="P203" s="25"/>
      <c r="W203" s="25"/>
      <c r="X203" s="41" t="str">
        <f t="shared" si="28"/>
        <v/>
      </c>
      <c r="Y203" s="41" t="str">
        <f t="shared" si="29"/>
        <v/>
      </c>
      <c r="Z203" s="41" t="str">
        <f t="shared" si="30"/>
        <v/>
      </c>
      <c r="AA203" s="41" t="str">
        <f t="shared" si="31"/>
        <v/>
      </c>
      <c r="AB203" s="25"/>
    </row>
    <row r="204" spans="2:28" ht="13.5" thickBot="1" x14ac:dyDescent="0.25">
      <c r="B204" s="25"/>
      <c r="C204" s="29" t="s">
        <v>47</v>
      </c>
      <c r="D204" s="29" t="s">
        <v>33</v>
      </c>
      <c r="E204" s="29" t="s">
        <v>42</v>
      </c>
      <c r="F204" s="29" t="s">
        <v>39</v>
      </c>
      <c r="G204" s="30" t="str">
        <f t="shared" si="24"/>
        <v>Onderdeel B rood</v>
      </c>
      <c r="H204" s="31">
        <f t="shared" si="25"/>
        <v>61.014664059722698</v>
      </c>
      <c r="I204" s="29">
        <v>29</v>
      </c>
      <c r="J204" s="32">
        <f t="shared" si="26"/>
        <v>0.80868023462495664</v>
      </c>
      <c r="K204" s="55">
        <v>6.0752319587628874</v>
      </c>
      <c r="L204" s="47">
        <v>58.517241379310335</v>
      </c>
      <c r="M204" s="32">
        <f t="shared" si="27"/>
        <v>0.80868023462495753</v>
      </c>
      <c r="N204" s="25"/>
      <c r="O204" s="43"/>
      <c r="P204" s="25"/>
      <c r="W204" s="25"/>
      <c r="X204" s="41" t="str">
        <f t="shared" si="28"/>
        <v/>
      </c>
      <c r="Y204" s="41" t="str">
        <f t="shared" si="29"/>
        <v/>
      </c>
      <c r="Z204" s="41" t="str">
        <f t="shared" si="30"/>
        <v/>
      </c>
      <c r="AA204" s="41" t="str">
        <f t="shared" si="31"/>
        <v/>
      </c>
      <c r="AB204" s="25"/>
    </row>
    <row r="205" spans="2:28" ht="13.5" thickBot="1" x14ac:dyDescent="0.25">
      <c r="B205" s="49"/>
      <c r="C205" s="50" t="s">
        <v>47</v>
      </c>
      <c r="D205" s="50" t="s">
        <v>33</v>
      </c>
      <c r="E205" s="50" t="s">
        <v>42</v>
      </c>
      <c r="F205" s="50" t="s">
        <v>40</v>
      </c>
      <c r="G205" s="58" t="str">
        <f t="shared" si="24"/>
        <v>Onderdeel C rood</v>
      </c>
      <c r="H205" s="51">
        <f t="shared" si="25"/>
        <v>56.293341047759306</v>
      </c>
      <c r="I205" s="50">
        <v>49</v>
      </c>
      <c r="J205" s="52">
        <f t="shared" si="26"/>
        <v>1.2335993057016621</v>
      </c>
      <c r="K205" s="57">
        <v>6.0752319587628874</v>
      </c>
      <c r="L205" s="53">
        <v>53.795918367346943</v>
      </c>
      <c r="M205" s="52">
        <f t="shared" si="27"/>
        <v>1.233599305701663</v>
      </c>
      <c r="N205" s="49"/>
      <c r="O205" s="54"/>
      <c r="P205" s="49"/>
      <c r="W205" s="25"/>
      <c r="X205" s="41" t="str">
        <f t="shared" si="28"/>
        <v/>
      </c>
      <c r="Y205" s="41" t="str">
        <f t="shared" si="29"/>
        <v/>
      </c>
      <c r="Z205" s="41" t="str">
        <f t="shared" si="30"/>
        <v/>
      </c>
      <c r="AA205" s="41" t="str">
        <f t="shared" si="31"/>
        <v/>
      </c>
      <c r="AB205" s="25"/>
    </row>
    <row r="206" spans="2:28" ht="13.5" thickBot="1" x14ac:dyDescent="0.25"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W206" s="25"/>
      <c r="X206" s="25"/>
      <c r="Y206" s="25"/>
      <c r="Z206" s="25"/>
      <c r="AA206" s="25"/>
      <c r="AB206" s="25"/>
    </row>
  </sheetData>
  <sheetProtection sheet="1" objects="1" scenarios="1" autoFilter="0"/>
  <autoFilter ref="C3:M205"/>
  <mergeCells count="1">
    <mergeCell ref="S8:T8"/>
  </mergeCells>
  <conditionalFormatting sqref="C4:M18 C203:M205 G19:H202 E19:E202 I23:I202 L23:L202 F23:F202 J19:K202 M19:M202 C23:D202">
    <cfRule type="expression" dxfId="4" priority="5">
      <formula>$O4="ü"</formula>
    </cfRule>
  </conditionalFormatting>
  <conditionalFormatting sqref="I19:I22 L19:L22">
    <cfRule type="expression" dxfId="3" priority="4">
      <formula>$O19="ü"</formula>
    </cfRule>
  </conditionalFormatting>
  <conditionalFormatting sqref="F19:F22">
    <cfRule type="expression" dxfId="2" priority="3">
      <formula>$O19="ü"</formula>
    </cfRule>
  </conditionalFormatting>
  <conditionalFormatting sqref="D19:D22">
    <cfRule type="expression" dxfId="1" priority="2">
      <formula>$O19="ü"</formula>
    </cfRule>
  </conditionalFormatting>
  <conditionalFormatting sqref="C19:C22">
    <cfRule type="expression" dxfId="0" priority="1">
      <formula>$O19="ü"</formula>
    </cfRule>
  </conditionalFormatting>
  <pageMargins left="0.7" right="0.7" top="0.75" bottom="0.75" header="0.3" footer="0.3"/>
  <pageSetup paperSize="9" scale="66" orientation="portrait" r:id="rId1"/>
  <rowBreaks count="2" manualBreakCount="2">
    <brk id="69" max="16383" man="1"/>
    <brk id="1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Blad4"/>
  <dimension ref="A1:AV49"/>
  <sheetViews>
    <sheetView showGridLines="0" showRowColHeaders="0" tabSelected="1" zoomScaleNormal="100" workbookViewId="0"/>
  </sheetViews>
  <sheetFormatPr defaultRowHeight="12.75" x14ac:dyDescent="0.2"/>
  <cols>
    <col min="1" max="1" width="2.7109375" customWidth="1"/>
    <col min="2" max="3" width="5.28515625" customWidth="1"/>
    <col min="4" max="4" width="8.7109375" customWidth="1"/>
    <col min="5" max="6" width="5.28515625" customWidth="1"/>
    <col min="7" max="7" width="8.7109375" customWidth="1"/>
    <col min="8" max="9" width="5.28515625" customWidth="1"/>
    <col min="10" max="10" width="8.7109375" customWidth="1"/>
    <col min="11" max="12" width="5.28515625" customWidth="1"/>
    <col min="13" max="13" width="8.7109375" customWidth="1"/>
    <col min="14" max="16" width="5.28515625" customWidth="1"/>
    <col min="257" max="257" width="2.7109375" customWidth="1"/>
    <col min="258" max="272" width="5.28515625" customWidth="1"/>
    <col min="513" max="513" width="2.7109375" customWidth="1"/>
    <col min="514" max="528" width="5.28515625" customWidth="1"/>
    <col min="769" max="769" width="2.7109375" customWidth="1"/>
    <col min="770" max="784" width="5.28515625" customWidth="1"/>
    <col min="1025" max="1025" width="2.7109375" customWidth="1"/>
    <col min="1026" max="1040" width="5.28515625" customWidth="1"/>
    <col min="1281" max="1281" width="2.7109375" customWidth="1"/>
    <col min="1282" max="1296" width="5.28515625" customWidth="1"/>
    <col min="1537" max="1537" width="2.7109375" customWidth="1"/>
    <col min="1538" max="1552" width="5.28515625" customWidth="1"/>
    <col min="1793" max="1793" width="2.7109375" customWidth="1"/>
    <col min="1794" max="1808" width="5.28515625" customWidth="1"/>
    <col min="2049" max="2049" width="2.7109375" customWidth="1"/>
    <col min="2050" max="2064" width="5.28515625" customWidth="1"/>
    <col min="2305" max="2305" width="2.7109375" customWidth="1"/>
    <col min="2306" max="2320" width="5.28515625" customWidth="1"/>
    <col min="2561" max="2561" width="2.7109375" customWidth="1"/>
    <col min="2562" max="2576" width="5.28515625" customWidth="1"/>
    <col min="2817" max="2817" width="2.7109375" customWidth="1"/>
    <col min="2818" max="2832" width="5.28515625" customWidth="1"/>
    <col min="3073" max="3073" width="2.7109375" customWidth="1"/>
    <col min="3074" max="3088" width="5.28515625" customWidth="1"/>
    <col min="3329" max="3329" width="2.7109375" customWidth="1"/>
    <col min="3330" max="3344" width="5.28515625" customWidth="1"/>
    <col min="3585" max="3585" width="2.7109375" customWidth="1"/>
    <col min="3586" max="3600" width="5.28515625" customWidth="1"/>
    <col min="3841" max="3841" width="2.7109375" customWidth="1"/>
    <col min="3842" max="3856" width="5.28515625" customWidth="1"/>
    <col min="4097" max="4097" width="2.7109375" customWidth="1"/>
    <col min="4098" max="4112" width="5.28515625" customWidth="1"/>
    <col min="4353" max="4353" width="2.7109375" customWidth="1"/>
    <col min="4354" max="4368" width="5.28515625" customWidth="1"/>
    <col min="4609" max="4609" width="2.7109375" customWidth="1"/>
    <col min="4610" max="4624" width="5.28515625" customWidth="1"/>
    <col min="4865" max="4865" width="2.7109375" customWidth="1"/>
    <col min="4866" max="4880" width="5.28515625" customWidth="1"/>
    <col min="5121" max="5121" width="2.7109375" customWidth="1"/>
    <col min="5122" max="5136" width="5.28515625" customWidth="1"/>
    <col min="5377" max="5377" width="2.7109375" customWidth="1"/>
    <col min="5378" max="5392" width="5.28515625" customWidth="1"/>
    <col min="5633" max="5633" width="2.7109375" customWidth="1"/>
    <col min="5634" max="5648" width="5.28515625" customWidth="1"/>
    <col min="5889" max="5889" width="2.7109375" customWidth="1"/>
    <col min="5890" max="5904" width="5.28515625" customWidth="1"/>
    <col min="6145" max="6145" width="2.7109375" customWidth="1"/>
    <col min="6146" max="6160" width="5.28515625" customWidth="1"/>
    <col min="6401" max="6401" width="2.7109375" customWidth="1"/>
    <col min="6402" max="6416" width="5.28515625" customWidth="1"/>
    <col min="6657" max="6657" width="2.7109375" customWidth="1"/>
    <col min="6658" max="6672" width="5.28515625" customWidth="1"/>
    <col min="6913" max="6913" width="2.7109375" customWidth="1"/>
    <col min="6914" max="6928" width="5.28515625" customWidth="1"/>
    <col min="7169" max="7169" width="2.7109375" customWidth="1"/>
    <col min="7170" max="7184" width="5.28515625" customWidth="1"/>
    <col min="7425" max="7425" width="2.7109375" customWidth="1"/>
    <col min="7426" max="7440" width="5.28515625" customWidth="1"/>
    <col min="7681" max="7681" width="2.7109375" customWidth="1"/>
    <col min="7682" max="7696" width="5.28515625" customWidth="1"/>
    <col min="7937" max="7937" width="2.7109375" customWidth="1"/>
    <col min="7938" max="7952" width="5.28515625" customWidth="1"/>
    <col min="8193" max="8193" width="2.7109375" customWidth="1"/>
    <col min="8194" max="8208" width="5.28515625" customWidth="1"/>
    <col min="8449" max="8449" width="2.7109375" customWidth="1"/>
    <col min="8450" max="8464" width="5.28515625" customWidth="1"/>
    <col min="8705" max="8705" width="2.7109375" customWidth="1"/>
    <col min="8706" max="8720" width="5.28515625" customWidth="1"/>
    <col min="8961" max="8961" width="2.7109375" customWidth="1"/>
    <col min="8962" max="8976" width="5.28515625" customWidth="1"/>
    <col min="9217" max="9217" width="2.7109375" customWidth="1"/>
    <col min="9218" max="9232" width="5.28515625" customWidth="1"/>
    <col min="9473" max="9473" width="2.7109375" customWidth="1"/>
    <col min="9474" max="9488" width="5.28515625" customWidth="1"/>
    <col min="9729" max="9729" width="2.7109375" customWidth="1"/>
    <col min="9730" max="9744" width="5.28515625" customWidth="1"/>
    <col min="9985" max="9985" width="2.7109375" customWidth="1"/>
    <col min="9986" max="10000" width="5.28515625" customWidth="1"/>
    <col min="10241" max="10241" width="2.7109375" customWidth="1"/>
    <col min="10242" max="10256" width="5.28515625" customWidth="1"/>
    <col min="10497" max="10497" width="2.7109375" customWidth="1"/>
    <col min="10498" max="10512" width="5.28515625" customWidth="1"/>
    <col min="10753" max="10753" width="2.7109375" customWidth="1"/>
    <col min="10754" max="10768" width="5.28515625" customWidth="1"/>
    <col min="11009" max="11009" width="2.7109375" customWidth="1"/>
    <col min="11010" max="11024" width="5.28515625" customWidth="1"/>
    <col min="11265" max="11265" width="2.7109375" customWidth="1"/>
    <col min="11266" max="11280" width="5.28515625" customWidth="1"/>
    <col min="11521" max="11521" width="2.7109375" customWidth="1"/>
    <col min="11522" max="11536" width="5.28515625" customWidth="1"/>
    <col min="11777" max="11777" width="2.7109375" customWidth="1"/>
    <col min="11778" max="11792" width="5.28515625" customWidth="1"/>
    <col min="12033" max="12033" width="2.7109375" customWidth="1"/>
    <col min="12034" max="12048" width="5.28515625" customWidth="1"/>
    <col min="12289" max="12289" width="2.7109375" customWidth="1"/>
    <col min="12290" max="12304" width="5.28515625" customWidth="1"/>
    <col min="12545" max="12545" width="2.7109375" customWidth="1"/>
    <col min="12546" max="12560" width="5.28515625" customWidth="1"/>
    <col min="12801" max="12801" width="2.7109375" customWidth="1"/>
    <col min="12802" max="12816" width="5.28515625" customWidth="1"/>
    <col min="13057" max="13057" width="2.7109375" customWidth="1"/>
    <col min="13058" max="13072" width="5.28515625" customWidth="1"/>
    <col min="13313" max="13313" width="2.7109375" customWidth="1"/>
    <col min="13314" max="13328" width="5.28515625" customWidth="1"/>
    <col min="13569" max="13569" width="2.7109375" customWidth="1"/>
    <col min="13570" max="13584" width="5.28515625" customWidth="1"/>
    <col min="13825" max="13825" width="2.7109375" customWidth="1"/>
    <col min="13826" max="13840" width="5.28515625" customWidth="1"/>
    <col min="14081" max="14081" width="2.7109375" customWidth="1"/>
    <col min="14082" max="14096" width="5.28515625" customWidth="1"/>
    <col min="14337" max="14337" width="2.7109375" customWidth="1"/>
    <col min="14338" max="14352" width="5.28515625" customWidth="1"/>
    <col min="14593" max="14593" width="2.7109375" customWidth="1"/>
    <col min="14594" max="14608" width="5.28515625" customWidth="1"/>
    <col min="14849" max="14849" width="2.7109375" customWidth="1"/>
    <col min="14850" max="14864" width="5.28515625" customWidth="1"/>
    <col min="15105" max="15105" width="2.7109375" customWidth="1"/>
    <col min="15106" max="15120" width="5.28515625" customWidth="1"/>
    <col min="15361" max="15361" width="2.7109375" customWidth="1"/>
    <col min="15362" max="15376" width="5.28515625" customWidth="1"/>
    <col min="15617" max="15617" width="2.7109375" customWidth="1"/>
    <col min="15618" max="15632" width="5.28515625" customWidth="1"/>
    <col min="15873" max="15873" width="2.7109375" customWidth="1"/>
    <col min="15874" max="15888" width="5.28515625" customWidth="1"/>
    <col min="16129" max="16129" width="2.7109375" customWidth="1"/>
    <col min="16130" max="16144" width="5.28515625" customWidth="1"/>
  </cols>
  <sheetData>
    <row r="1" spans="1:48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x14ac:dyDescent="0.2">
      <c r="A2" s="3"/>
      <c r="B2" s="3" t="s">
        <v>22</v>
      </c>
      <c r="C2" s="3"/>
      <c r="D2" s="3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</row>
    <row r="3" spans="1:48" x14ac:dyDescent="0.2">
      <c r="A3" s="3"/>
      <c r="B3" s="5" t="s">
        <v>23</v>
      </c>
      <c r="C3" s="5"/>
      <c r="D3" s="5"/>
      <c r="E3" s="5"/>
      <c r="F3" s="11"/>
      <c r="G3" s="5"/>
      <c r="H3" s="5"/>
      <c r="I3" s="5"/>
      <c r="J3" s="5"/>
      <c r="K3" s="5"/>
      <c r="L3" s="5"/>
      <c r="M3" s="5"/>
      <c r="N3" s="5"/>
      <c r="O3" s="5"/>
      <c r="P3" s="5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</row>
    <row r="4" spans="1:48" x14ac:dyDescent="0.2">
      <c r="A4" s="3"/>
      <c r="B4" s="5" t="s">
        <v>24</v>
      </c>
      <c r="C4" s="5"/>
      <c r="D4" s="5"/>
      <c r="E4" s="5"/>
      <c r="F4" s="48"/>
      <c r="G4" s="5"/>
      <c r="H4" s="5"/>
      <c r="I4" s="5"/>
      <c r="J4" s="5"/>
      <c r="K4" s="5"/>
      <c r="L4" s="5"/>
      <c r="M4" s="5"/>
      <c r="N4" s="5"/>
      <c r="O4" s="5"/>
      <c r="P4" s="5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x14ac:dyDescent="0.2">
      <c r="A5" s="3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x14ac:dyDescent="0.2">
      <c r="A6" s="3"/>
      <c r="B6" s="5"/>
      <c r="C6" s="6"/>
      <c r="D6" s="7"/>
      <c r="E6" s="5"/>
      <c r="F6" s="6"/>
      <c r="G6" s="7"/>
      <c r="H6" s="5"/>
      <c r="I6" s="6"/>
      <c r="J6" s="7"/>
      <c r="K6" s="5"/>
      <c r="L6" s="6"/>
      <c r="M6" s="7"/>
      <c r="N6" s="5"/>
      <c r="O6" s="6"/>
      <c r="P6" s="7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</row>
    <row r="7" spans="1:48" x14ac:dyDescent="0.2">
      <c r="A7" s="3"/>
      <c r="B7" s="5"/>
      <c r="C7" s="6"/>
      <c r="D7" s="6"/>
      <c r="E7" s="5"/>
      <c r="F7" s="6"/>
      <c r="G7" s="6"/>
      <c r="H7" s="5"/>
      <c r="I7" s="6"/>
      <c r="J7" s="6"/>
      <c r="K7" s="5"/>
      <c r="L7" s="6"/>
      <c r="M7" s="6"/>
      <c r="N7" s="5"/>
      <c r="O7" s="6"/>
      <c r="P7" s="6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</row>
    <row r="8" spans="1:48" x14ac:dyDescent="0.2">
      <c r="A8" s="3"/>
      <c r="B8" s="8"/>
      <c r="C8" s="9"/>
      <c r="D8" s="5"/>
      <c r="E8" s="8"/>
      <c r="F8" s="9"/>
      <c r="G8" s="5"/>
      <c r="H8" s="8"/>
      <c r="I8" s="9"/>
      <c r="J8" s="5"/>
      <c r="K8" s="8"/>
      <c r="L8" s="9"/>
      <c r="M8" s="5"/>
      <c r="N8" s="8"/>
      <c r="O8" s="9"/>
      <c r="P8" s="5"/>
      <c r="Q8" s="3"/>
      <c r="R8" s="10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</row>
    <row r="9" spans="1:48" x14ac:dyDescent="0.2">
      <c r="A9" s="3"/>
      <c r="B9" s="8"/>
      <c r="C9" s="9"/>
      <c r="D9" s="5"/>
      <c r="E9" s="8"/>
      <c r="F9" s="9"/>
      <c r="G9" s="5"/>
      <c r="H9" s="8"/>
      <c r="I9" s="9"/>
      <c r="J9" s="5"/>
      <c r="K9" s="8"/>
      <c r="L9" s="9"/>
      <c r="M9" s="5"/>
      <c r="N9" s="8"/>
      <c r="O9" s="9"/>
      <c r="P9" s="5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</row>
    <row r="10" spans="1:48" x14ac:dyDescent="0.2">
      <c r="A10" s="3"/>
      <c r="B10" s="8"/>
      <c r="C10" s="9"/>
      <c r="D10" s="5"/>
      <c r="E10" s="8"/>
      <c r="F10" s="9"/>
      <c r="G10" s="5"/>
      <c r="H10" s="8"/>
      <c r="I10" s="9"/>
      <c r="J10" s="5"/>
      <c r="K10" s="8"/>
      <c r="L10" s="9"/>
      <c r="M10" s="5"/>
      <c r="N10" s="8"/>
      <c r="O10" s="9"/>
      <c r="P10" s="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</row>
    <row r="11" spans="1:48" x14ac:dyDescent="0.2">
      <c r="A11" s="3"/>
      <c r="B11" s="8"/>
      <c r="C11" s="9"/>
      <c r="D11" s="5"/>
      <c r="E11" s="8"/>
      <c r="F11" s="9"/>
      <c r="G11" s="5"/>
      <c r="H11" s="8"/>
      <c r="I11" s="9"/>
      <c r="J11" s="5"/>
      <c r="K11" s="8"/>
      <c r="L11" s="9"/>
      <c r="M11" s="5"/>
      <c r="N11" s="8"/>
      <c r="O11" s="9"/>
      <c r="P11" s="5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</row>
    <row r="12" spans="1:48" x14ac:dyDescent="0.2">
      <c r="A12" s="3"/>
      <c r="B12" s="8"/>
      <c r="C12" s="9"/>
      <c r="D12" s="5"/>
      <c r="E12" s="8"/>
      <c r="F12" s="9"/>
      <c r="G12" s="5"/>
      <c r="H12" s="8"/>
      <c r="I12" s="9"/>
      <c r="J12" s="5"/>
      <c r="K12" s="8"/>
      <c r="L12" s="9"/>
      <c r="M12" s="5"/>
      <c r="N12" s="8"/>
      <c r="O12" s="9"/>
      <c r="P12" s="5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</row>
    <row r="13" spans="1:48" x14ac:dyDescent="0.2">
      <c r="A13" s="3"/>
      <c r="B13" s="8"/>
      <c r="C13" s="9"/>
      <c r="D13" s="5"/>
      <c r="E13" s="8"/>
      <c r="F13" s="9"/>
      <c r="G13" s="5"/>
      <c r="H13" s="8"/>
      <c r="I13" s="9"/>
      <c r="J13" s="5"/>
      <c r="K13" s="8"/>
      <c r="L13" s="9"/>
      <c r="M13" s="5"/>
      <c r="N13" s="8"/>
      <c r="O13" s="9"/>
      <c r="P13" s="5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</row>
    <row r="14" spans="1:48" x14ac:dyDescent="0.2">
      <c r="A14" s="3"/>
      <c r="B14" s="8"/>
      <c r="C14" s="9"/>
      <c r="D14" s="5"/>
      <c r="E14" s="8"/>
      <c r="F14" s="9"/>
      <c r="G14" s="5"/>
      <c r="H14" s="8"/>
      <c r="I14" s="9"/>
      <c r="J14" s="5"/>
      <c r="K14" s="8"/>
      <c r="L14" s="9"/>
      <c r="M14" s="5"/>
      <c r="N14" s="8"/>
      <c r="O14" s="9"/>
      <c r="P14" s="5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</row>
    <row r="15" spans="1:48" x14ac:dyDescent="0.2">
      <c r="A15" s="3"/>
      <c r="B15" s="8"/>
      <c r="C15" s="9"/>
      <c r="D15" s="5"/>
      <c r="E15" s="8"/>
      <c r="F15" s="9"/>
      <c r="G15" s="5"/>
      <c r="H15" s="8"/>
      <c r="I15" s="9"/>
      <c r="J15" s="5"/>
      <c r="K15" s="8"/>
      <c r="L15" s="9"/>
      <c r="M15" s="5"/>
      <c r="N15" s="8"/>
      <c r="O15" s="9"/>
      <c r="P15" s="5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</row>
    <row r="16" spans="1:48" x14ac:dyDescent="0.2">
      <c r="A16" s="3"/>
      <c r="B16" s="8"/>
      <c r="C16" s="9"/>
      <c r="D16" s="5"/>
      <c r="E16" s="8"/>
      <c r="F16" s="9"/>
      <c r="G16" s="5"/>
      <c r="H16" s="8"/>
      <c r="I16" s="9"/>
      <c r="J16" s="5"/>
      <c r="K16" s="8"/>
      <c r="L16" s="9"/>
      <c r="M16" s="5"/>
      <c r="N16" s="8"/>
      <c r="O16" s="9"/>
      <c r="P16" s="5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</row>
    <row r="17" spans="1:48" x14ac:dyDescent="0.2">
      <c r="A17" s="3"/>
      <c r="B17" s="8"/>
      <c r="C17" s="9"/>
      <c r="D17" s="5"/>
      <c r="E17" s="8"/>
      <c r="F17" s="9"/>
      <c r="G17" s="5"/>
      <c r="H17" s="8"/>
      <c r="I17" s="9"/>
      <c r="J17" s="5"/>
      <c r="K17" s="8"/>
      <c r="L17" s="9"/>
      <c r="M17" s="5"/>
      <c r="N17" s="8"/>
      <c r="O17" s="9"/>
      <c r="P17" s="5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</row>
    <row r="18" spans="1:48" x14ac:dyDescent="0.2">
      <c r="A18" s="3"/>
      <c r="B18" s="8"/>
      <c r="C18" s="9"/>
      <c r="D18" s="5"/>
      <c r="E18" s="8"/>
      <c r="F18" s="9"/>
      <c r="G18" s="5"/>
      <c r="H18" s="8"/>
      <c r="I18" s="9"/>
      <c r="J18" s="5"/>
      <c r="K18" s="8"/>
      <c r="L18" s="9"/>
      <c r="M18" s="5"/>
      <c r="N18" s="8"/>
      <c r="O18" s="9"/>
      <c r="P18" s="5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</row>
    <row r="19" spans="1:48" x14ac:dyDescent="0.2">
      <c r="A19" s="3"/>
      <c r="B19" s="8"/>
      <c r="C19" s="9"/>
      <c r="D19" s="5"/>
      <c r="E19" s="8"/>
      <c r="F19" s="9"/>
      <c r="G19" s="5"/>
      <c r="H19" s="8"/>
      <c r="I19" s="9"/>
      <c r="J19" s="5"/>
      <c r="K19" s="8"/>
      <c r="L19" s="9"/>
      <c r="M19" s="5"/>
      <c r="N19" s="8"/>
      <c r="O19" s="9"/>
      <c r="P19" s="5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</row>
    <row r="20" spans="1:48" x14ac:dyDescent="0.2">
      <c r="A20" s="3"/>
      <c r="B20" s="8"/>
      <c r="C20" s="9"/>
      <c r="D20" s="5"/>
      <c r="E20" s="8"/>
      <c r="F20" s="9"/>
      <c r="G20" s="5"/>
      <c r="H20" s="8"/>
      <c r="I20" s="9"/>
      <c r="J20" s="5"/>
      <c r="K20" s="8"/>
      <c r="L20" s="9"/>
      <c r="M20" s="5"/>
      <c r="N20" s="8"/>
      <c r="O20" s="9"/>
      <c r="P20" s="5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</row>
    <row r="21" spans="1:48" x14ac:dyDescent="0.2">
      <c r="A21" s="3"/>
      <c r="B21" s="8"/>
      <c r="C21" s="9"/>
      <c r="D21" s="5"/>
      <c r="E21" s="8"/>
      <c r="F21" s="9"/>
      <c r="G21" s="5"/>
      <c r="H21" s="8"/>
      <c r="I21" s="9"/>
      <c r="J21" s="5"/>
      <c r="K21" s="8"/>
      <c r="L21" s="9"/>
      <c r="M21" s="5"/>
      <c r="N21" s="8"/>
      <c r="O21" s="9"/>
      <c r="P21" s="5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</row>
    <row r="22" spans="1:48" x14ac:dyDescent="0.2">
      <c r="A22" s="3"/>
      <c r="B22" s="8"/>
      <c r="C22" s="9"/>
      <c r="D22" s="5"/>
      <c r="E22" s="8"/>
      <c r="F22" s="9"/>
      <c r="G22" s="5"/>
      <c r="H22" s="8"/>
      <c r="I22" s="9"/>
      <c r="J22" s="5"/>
      <c r="K22" s="8"/>
      <c r="L22" s="9"/>
      <c r="M22" s="5"/>
      <c r="N22" s="8"/>
      <c r="O22" s="9"/>
      <c r="P22" s="5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</row>
    <row r="23" spans="1:48" x14ac:dyDescent="0.2">
      <c r="A23" s="3"/>
      <c r="B23" s="8"/>
      <c r="C23" s="9"/>
      <c r="D23" s="5"/>
      <c r="E23" s="8"/>
      <c r="F23" s="9"/>
      <c r="G23" s="5"/>
      <c r="H23" s="8"/>
      <c r="I23" s="9"/>
      <c r="J23" s="5"/>
      <c r="K23" s="8"/>
      <c r="L23" s="9"/>
      <c r="M23" s="5"/>
      <c r="N23" s="8"/>
      <c r="O23" s="9"/>
      <c r="P23" s="5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</row>
    <row r="24" spans="1:48" x14ac:dyDescent="0.2">
      <c r="A24" s="3"/>
      <c r="B24" s="8"/>
      <c r="C24" s="9"/>
      <c r="D24" s="5"/>
      <c r="E24" s="8"/>
      <c r="F24" s="9"/>
      <c r="G24" s="5"/>
      <c r="H24" s="8"/>
      <c r="I24" s="9"/>
      <c r="J24" s="5"/>
      <c r="K24" s="8"/>
      <c r="L24" s="9"/>
      <c r="M24" s="5"/>
      <c r="N24" s="8"/>
      <c r="O24" s="9"/>
      <c r="P24" s="5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</row>
    <row r="25" spans="1:48" x14ac:dyDescent="0.2">
      <c r="A25" s="3"/>
      <c r="B25" s="8"/>
      <c r="C25" s="9"/>
      <c r="D25" s="5"/>
      <c r="E25" s="8"/>
      <c r="F25" s="9"/>
      <c r="G25" s="5"/>
      <c r="H25" s="8"/>
      <c r="I25" s="9"/>
      <c r="J25" s="5"/>
      <c r="K25" s="8"/>
      <c r="L25" s="9"/>
      <c r="M25" s="5"/>
      <c r="N25" s="8"/>
      <c r="O25" s="9"/>
      <c r="P25" s="5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</row>
    <row r="26" spans="1:48" x14ac:dyDescent="0.2">
      <c r="A26" s="3"/>
      <c r="B26" s="8"/>
      <c r="C26" s="9"/>
      <c r="D26" s="5"/>
      <c r="E26" s="8"/>
      <c r="F26" s="9"/>
      <c r="G26" s="5"/>
      <c r="H26" s="8"/>
      <c r="I26" s="9"/>
      <c r="J26" s="5"/>
      <c r="K26" s="8"/>
      <c r="L26" s="9"/>
      <c r="M26" s="5"/>
      <c r="N26" s="8"/>
      <c r="O26" s="9"/>
      <c r="P26" s="5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</row>
    <row r="27" spans="1:48" x14ac:dyDescent="0.2">
      <c r="A27" s="3"/>
      <c r="B27" s="8"/>
      <c r="C27" s="9"/>
      <c r="D27" s="5"/>
      <c r="E27" s="8"/>
      <c r="F27" s="9"/>
      <c r="G27" s="5"/>
      <c r="H27" s="8"/>
      <c r="I27" s="9"/>
      <c r="J27" s="5"/>
      <c r="K27" s="8"/>
      <c r="L27" s="9"/>
      <c r="M27" s="5"/>
      <c r="N27" s="8"/>
      <c r="O27" s="9"/>
      <c r="P27" s="5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x14ac:dyDescent="0.2">
      <c r="A28" s="3"/>
      <c r="B28" s="8"/>
      <c r="C28" s="9"/>
      <c r="D28" s="5"/>
      <c r="E28" s="8"/>
      <c r="F28" s="9"/>
      <c r="G28" s="5"/>
      <c r="H28" s="8"/>
      <c r="I28" s="9"/>
      <c r="J28" s="5"/>
      <c r="K28" s="8"/>
      <c r="L28" s="9"/>
      <c r="M28" s="5"/>
      <c r="N28" s="8"/>
      <c r="O28" s="9"/>
      <c r="P28" s="5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x14ac:dyDescent="0.2">
      <c r="A29" s="3"/>
      <c r="B29" s="8"/>
      <c r="C29" s="9"/>
      <c r="D29" s="5"/>
      <c r="E29" s="8"/>
      <c r="F29" s="9"/>
      <c r="G29" s="5"/>
      <c r="H29" s="8"/>
      <c r="I29" s="9"/>
      <c r="J29" s="5"/>
      <c r="K29" s="8"/>
      <c r="L29" s="9"/>
      <c r="M29" s="5"/>
      <c r="N29" s="8"/>
      <c r="O29" s="9"/>
      <c r="P29" s="5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</row>
    <row r="30" spans="1:48" x14ac:dyDescent="0.2">
      <c r="A30" s="3"/>
      <c r="B30" s="8"/>
      <c r="C30" s="9"/>
      <c r="D30" s="5"/>
      <c r="E30" s="8"/>
      <c r="F30" s="9"/>
      <c r="G30" s="5"/>
      <c r="H30" s="8"/>
      <c r="I30" s="9"/>
      <c r="J30" s="5"/>
      <c r="K30" s="8"/>
      <c r="L30" s="9"/>
      <c r="M30" s="5"/>
      <c r="N30" s="8"/>
      <c r="O30" s="9"/>
      <c r="P30" s="5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x14ac:dyDescent="0.2">
      <c r="A31" s="3"/>
      <c r="B31" s="8"/>
      <c r="C31" s="9"/>
      <c r="D31" s="5"/>
      <c r="E31" s="8"/>
      <c r="F31" s="9"/>
      <c r="G31" s="5"/>
      <c r="H31" s="8"/>
      <c r="I31" s="9"/>
      <c r="J31" s="5"/>
      <c r="K31" s="8"/>
      <c r="L31" s="9"/>
      <c r="M31" s="5"/>
      <c r="N31" s="8"/>
      <c r="O31" s="9"/>
      <c r="P31" s="5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</row>
    <row r="32" spans="1:48" x14ac:dyDescent="0.2">
      <c r="A32" s="3"/>
      <c r="B32" s="8"/>
      <c r="C32" s="9"/>
      <c r="D32" s="5"/>
      <c r="E32" s="8"/>
      <c r="F32" s="9"/>
      <c r="G32" s="5"/>
      <c r="H32" s="8"/>
      <c r="I32" s="9"/>
      <c r="J32" s="5"/>
      <c r="K32" s="8"/>
      <c r="L32" s="9"/>
      <c r="M32" s="5"/>
      <c r="N32" s="8"/>
      <c r="O32" s="9"/>
      <c r="P32" s="5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</row>
    <row r="33" spans="1:48" x14ac:dyDescent="0.2">
      <c r="A33" s="3"/>
      <c r="B33" s="8"/>
      <c r="C33" s="9"/>
      <c r="D33" s="5"/>
      <c r="E33" s="8"/>
      <c r="F33" s="9"/>
      <c r="G33" s="5"/>
      <c r="H33" s="8"/>
      <c r="I33" s="9"/>
      <c r="J33" s="5"/>
      <c r="K33" s="8"/>
      <c r="L33" s="9"/>
      <c r="M33" s="5"/>
      <c r="N33" s="8"/>
      <c r="O33" s="9"/>
      <c r="P33" s="5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</row>
    <row r="34" spans="1:48" x14ac:dyDescent="0.2">
      <c r="A34" s="3"/>
      <c r="B34" s="8"/>
      <c r="C34" s="9"/>
      <c r="D34" s="5"/>
      <c r="E34" s="8"/>
      <c r="F34" s="9"/>
      <c r="G34" s="5"/>
      <c r="H34" s="8"/>
      <c r="I34" s="9"/>
      <c r="J34" s="5"/>
      <c r="K34" s="8"/>
      <c r="L34" s="9"/>
      <c r="M34" s="5"/>
      <c r="N34" s="8"/>
      <c r="O34" s="9"/>
      <c r="P34" s="5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 spans="1:48" x14ac:dyDescent="0.2">
      <c r="A35" s="3"/>
      <c r="B35" s="8"/>
      <c r="C35" s="9"/>
      <c r="D35" s="5"/>
      <c r="E35" s="8"/>
      <c r="F35" s="9"/>
      <c r="G35" s="5"/>
      <c r="H35" s="8"/>
      <c r="I35" s="9"/>
      <c r="J35" s="5"/>
      <c r="K35" s="8"/>
      <c r="L35" s="9"/>
      <c r="M35" s="5"/>
      <c r="N35" s="8"/>
      <c r="O35" s="9"/>
      <c r="P35" s="5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</row>
    <row r="36" spans="1:48" x14ac:dyDescent="0.2">
      <c r="A36" s="3"/>
      <c r="B36" s="8"/>
      <c r="C36" s="9"/>
      <c r="D36" s="5"/>
      <c r="E36" s="8"/>
      <c r="F36" s="9"/>
      <c r="G36" s="5"/>
      <c r="H36" s="8"/>
      <c r="I36" s="9"/>
      <c r="J36" s="5"/>
      <c r="K36" s="8"/>
      <c r="L36" s="9"/>
      <c r="M36" s="5"/>
      <c r="N36" s="8"/>
      <c r="O36" s="9"/>
      <c r="P36" s="5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</row>
    <row r="37" spans="1:48" x14ac:dyDescent="0.2">
      <c r="A37" s="3"/>
      <c r="B37" s="8"/>
      <c r="C37" s="9"/>
      <c r="D37" s="5"/>
      <c r="E37" s="8"/>
      <c r="F37" s="9"/>
      <c r="G37" s="5"/>
      <c r="H37" s="8"/>
      <c r="I37" s="9"/>
      <c r="J37" s="5"/>
      <c r="K37" s="8"/>
      <c r="L37" s="9"/>
      <c r="M37" s="5"/>
      <c r="N37" s="8"/>
      <c r="O37" s="9"/>
      <c r="P37" s="5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</row>
    <row r="38" spans="1:48" x14ac:dyDescent="0.2">
      <c r="A38" s="3"/>
      <c r="B38" s="8"/>
      <c r="C38" s="9"/>
      <c r="D38" s="5"/>
      <c r="E38" s="8"/>
      <c r="F38" s="9"/>
      <c r="G38" s="5"/>
      <c r="H38" s="8"/>
      <c r="I38" s="9"/>
      <c r="J38" s="5"/>
      <c r="K38" s="8"/>
      <c r="L38" s="9"/>
      <c r="M38" s="5"/>
      <c r="N38" s="8"/>
      <c r="O38" s="9"/>
      <c r="P38" s="5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</row>
    <row r="39" spans="1:48" x14ac:dyDescent="0.2">
      <c r="A39" s="3"/>
      <c r="B39" s="8"/>
      <c r="C39" s="9"/>
      <c r="D39" s="5"/>
      <c r="E39" s="8"/>
      <c r="F39" s="9"/>
      <c r="G39" s="5"/>
      <c r="H39" s="8"/>
      <c r="I39" s="9"/>
      <c r="J39" s="5"/>
      <c r="K39" s="8"/>
      <c r="L39" s="9"/>
      <c r="M39" s="5"/>
      <c r="N39" s="8"/>
      <c r="O39" s="9"/>
      <c r="P39" s="5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</row>
    <row r="40" spans="1:48" x14ac:dyDescent="0.2">
      <c r="A40" s="3"/>
      <c r="B40" s="8"/>
      <c r="C40" s="9"/>
      <c r="D40" s="5"/>
      <c r="E40" s="8"/>
      <c r="F40" s="9"/>
      <c r="G40" s="5"/>
      <c r="H40" s="8"/>
      <c r="I40" s="9"/>
      <c r="J40" s="5"/>
      <c r="K40" s="8"/>
      <c r="L40" s="9"/>
      <c r="M40" s="5"/>
      <c r="N40" s="8"/>
      <c r="O40" s="9"/>
      <c r="P40" s="5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</row>
    <row r="41" spans="1:48" x14ac:dyDescent="0.2">
      <c r="A41" s="3"/>
      <c r="B41" s="8"/>
      <c r="C41" s="9"/>
      <c r="D41" s="5"/>
      <c r="E41" s="8"/>
      <c r="F41" s="9"/>
      <c r="G41" s="5"/>
      <c r="H41" s="8"/>
      <c r="I41" s="9"/>
      <c r="J41" s="5"/>
      <c r="K41" s="8"/>
      <c r="L41" s="9"/>
      <c r="M41" s="5"/>
      <c r="N41" s="8"/>
      <c r="O41" s="9"/>
      <c r="P41" s="5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</row>
    <row r="42" spans="1:48" x14ac:dyDescent="0.2">
      <c r="A42" s="3"/>
      <c r="B42" s="8"/>
      <c r="C42" s="9"/>
      <c r="D42" s="5"/>
      <c r="E42" s="8"/>
      <c r="F42" s="9"/>
      <c r="G42" s="5"/>
      <c r="H42" s="8"/>
      <c r="I42" s="9"/>
      <c r="J42" s="5"/>
      <c r="K42" s="8"/>
      <c r="L42" s="9"/>
      <c r="M42" s="5"/>
      <c r="N42" s="8"/>
      <c r="O42" s="9"/>
      <c r="P42" s="5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</row>
    <row r="43" spans="1:48" x14ac:dyDescent="0.2">
      <c r="A43" s="3"/>
      <c r="B43" s="8"/>
      <c r="C43" s="9"/>
      <c r="D43" s="5"/>
      <c r="E43" s="8"/>
      <c r="F43" s="9"/>
      <c r="G43" s="5"/>
      <c r="H43" s="8"/>
      <c r="I43" s="9"/>
      <c r="J43" s="5"/>
      <c r="K43" s="8"/>
      <c r="L43" s="9"/>
      <c r="M43" s="5"/>
      <c r="N43" s="8"/>
      <c r="O43" s="9"/>
      <c r="P43" s="5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</row>
    <row r="44" spans="1:48" x14ac:dyDescent="0.2">
      <c r="A44" s="3"/>
      <c r="B44" s="8"/>
      <c r="C44" s="9"/>
      <c r="D44" s="5"/>
      <c r="E44" s="8"/>
      <c r="F44" s="9"/>
      <c r="G44" s="5"/>
      <c r="H44" s="8"/>
      <c r="I44" s="9"/>
      <c r="J44" s="5"/>
      <c r="K44" s="8"/>
      <c r="L44" s="9"/>
      <c r="M44" s="5"/>
      <c r="N44" s="8"/>
      <c r="O44" s="9"/>
      <c r="P44" s="5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</row>
    <row r="45" spans="1:48" x14ac:dyDescent="0.2">
      <c r="A45" s="3"/>
      <c r="B45" s="8"/>
      <c r="C45" s="9"/>
      <c r="D45" s="5"/>
      <c r="E45" s="8"/>
      <c r="F45" s="9"/>
      <c r="G45" s="5"/>
      <c r="H45" s="8"/>
      <c r="I45" s="9"/>
      <c r="J45" s="5"/>
      <c r="K45" s="8"/>
      <c r="L45" s="9"/>
      <c r="M45" s="5"/>
      <c r="N45" s="8"/>
      <c r="O45" s="9"/>
      <c r="P45" s="5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</row>
    <row r="46" spans="1:48" x14ac:dyDescent="0.2">
      <c r="A46" s="3"/>
      <c r="B46" s="8"/>
      <c r="C46" s="9"/>
      <c r="D46" s="5"/>
      <c r="E46" s="8"/>
      <c r="F46" s="9"/>
      <c r="G46" s="5"/>
      <c r="H46" s="8"/>
      <c r="I46" s="9"/>
      <c r="J46" s="5"/>
      <c r="K46" s="8"/>
      <c r="L46" s="9"/>
      <c r="M46" s="5"/>
      <c r="N46" s="8"/>
      <c r="O46" s="9"/>
      <c r="P46" s="5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</row>
    <row r="47" spans="1:48" x14ac:dyDescent="0.2">
      <c r="A47" s="3"/>
      <c r="B47" s="8"/>
      <c r="C47" s="9"/>
      <c r="D47" s="5"/>
      <c r="E47" s="8"/>
      <c r="F47" s="9"/>
      <c r="G47" s="5"/>
      <c r="H47" s="8"/>
      <c r="I47" s="9"/>
      <c r="J47" s="5"/>
      <c r="K47" s="8"/>
      <c r="L47" s="9"/>
      <c r="M47" s="5"/>
      <c r="N47" s="8"/>
      <c r="O47" s="9"/>
      <c r="P47" s="5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</row>
    <row r="48" spans="1:48" x14ac:dyDescent="0.2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</row>
    <row r="49" spans="2:16" x14ac:dyDescent="0.2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</sheetData>
  <sheetProtection sheet="1" objects="1" scenarios="1"/>
  <pageMargins left="0.70866141732283472" right="0.70866141732283472" top="0.94488188976377963" bottom="0.74803149606299213" header="0.51181102362204722" footer="0.31496062992125984"/>
  <pageSetup paperSize="9" orientation="portrait" r:id="rId1"/>
  <headerFooter>
    <oddHeader>&amp;L&amp;"Arial,Vet"Omzettingstabel - selectie dd. &amp;D, &amp;T uur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starten">
                <anchor moveWithCells="1" sizeWithCells="1">
                  <from>
                    <xdr:col>17</xdr:col>
                    <xdr:colOff>104775</xdr:colOff>
                    <xdr:row>1</xdr:row>
                    <xdr:rowOff>9525</xdr:rowOff>
                  </from>
                  <to>
                    <xdr:col>18</xdr:col>
                    <xdr:colOff>361950</xdr:colOff>
                    <xdr:row>2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5" name="Button 4">
              <controlPr defaultSize="0" print="0" autoFill="0" autoPict="0" macro="[0]!printen">
                <anchor moveWithCells="1" sizeWithCells="1">
                  <from>
                    <xdr:col>18</xdr:col>
                    <xdr:colOff>409575</xdr:colOff>
                    <xdr:row>1</xdr:row>
                    <xdr:rowOff>9525</xdr:rowOff>
                  </from>
                  <to>
                    <xdr:col>20</xdr:col>
                    <xdr:colOff>57150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5</vt:i4>
      </vt:variant>
    </vt:vector>
  </HeadingPairs>
  <TitlesOfParts>
    <vt:vector size="6" baseType="lpstr">
      <vt:lpstr>omzettingstabel</vt:lpstr>
      <vt:lpstr>omzettingstabel!Afdrukbereik</vt:lpstr>
      <vt:lpstr>normeringsterm</vt:lpstr>
      <vt:lpstr>selectie!onderhoek</vt:lpstr>
      <vt:lpstr>schaallengte</vt:lpstr>
      <vt:lpstr>vaknaam</vt:lpstr>
    </vt:vector>
  </TitlesOfParts>
  <Company>Cito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Joost Schotten</dc:creator>
  <cp:lastModifiedBy>Joost Schotten</cp:lastModifiedBy>
  <cp:lastPrinted>2017-11-20T12:29:14Z</cp:lastPrinted>
  <dcterms:created xsi:type="dcterms:W3CDTF">2017-02-07T13:56:19Z</dcterms:created>
  <dcterms:modified xsi:type="dcterms:W3CDTF">2019-06-04T16:37:53Z</dcterms:modified>
</cp:coreProperties>
</file>