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R:\PRODUCTIE_SLOA\TC_bbcte\2023\ICT 2023\2 - Applicaties CSPE 2023_ DEFINITIEF\versie rood\Economie en Ondernemen\KB\bestanden voor de kandidaat\onderdeel B\"/>
    </mc:Choice>
  </mc:AlternateContent>
  <xr:revisionPtr revIDLastSave="0" documentId="13_ncr:1_{34F41094-1CE2-44C7-974E-AD6FBEE438A8}" xr6:coauthVersionLast="47" xr6:coauthVersionMax="47" xr10:uidLastSave="{00000000-0000-0000-0000-000000000000}"/>
  <bookViews>
    <workbookView showSheetTabs="0" xWindow="-13344" yWindow="4476" windowWidth="23040" windowHeight="12204" xr2:uid="{00000000-000D-0000-FFFF-FFFF00000000}"/>
  </bookViews>
  <sheets>
    <sheet name="KB-rood Offerte" sheetId="1" r:id="rId1"/>
    <sheet name="dropdownmenu's assortiment e.d." sheetId="2" state="hidden" r:id="rId2"/>
    <sheet name="Blad1" sheetId="7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L26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I26" i="1"/>
  <c r="P26" i="1" s="1"/>
  <c r="I27" i="1"/>
  <c r="P27" i="1" s="1"/>
  <c r="I28" i="1"/>
  <c r="P28" i="1" s="1"/>
  <c r="I29" i="1"/>
  <c r="P29" i="1" s="1"/>
  <c r="I30" i="1"/>
  <c r="P30" i="1" s="1"/>
  <c r="I31" i="1"/>
  <c r="P31" i="1" s="1"/>
  <c r="I32" i="1"/>
  <c r="P32" i="1" s="1"/>
  <c r="I33" i="1"/>
  <c r="P33" i="1" s="1"/>
  <c r="I34" i="1"/>
  <c r="P34" i="1" s="1"/>
  <c r="I35" i="1"/>
  <c r="P35" i="1" s="1"/>
  <c r="I36" i="1"/>
  <c r="P36" i="1" s="1"/>
  <c r="I37" i="1"/>
  <c r="P37" i="1" s="1"/>
  <c r="J25" i="1"/>
  <c r="L25" i="1" s="1"/>
  <c r="I25" i="1"/>
  <c r="P25" i="1" s="1"/>
  <c r="O33" i="1" l="1"/>
  <c r="O28" i="1"/>
  <c r="O25" i="1"/>
  <c r="O27" i="1"/>
  <c r="O26" i="1"/>
  <c r="O34" i="1"/>
  <c r="O31" i="1"/>
  <c r="O37" i="1"/>
  <c r="O30" i="1"/>
  <c r="O32" i="1"/>
  <c r="O29" i="1"/>
  <c r="O36" i="1"/>
  <c r="O35" i="1"/>
  <c r="O39" i="1" l="1"/>
  <c r="L39" i="1"/>
  <c r="L41" i="1" l="1"/>
  <c r="L42" i="1" l="1"/>
  <c r="O41" i="1"/>
  <c r="O42" i="1" s="1"/>
  <c r="L43" i="1" l="1"/>
</calcChain>
</file>

<file path=xl/sharedStrings.xml><?xml version="1.0" encoding="utf-8"?>
<sst xmlns="http://schemas.openxmlformats.org/spreadsheetml/2006/main" count="90" uniqueCount="58">
  <si>
    <t>naam bedrijf:</t>
  </si>
  <si>
    <t>t.a.v.:</t>
  </si>
  <si>
    <t>datum offerte:</t>
  </si>
  <si>
    <t>aantal</t>
  </si>
  <si>
    <t>artikel</t>
  </si>
  <si>
    <t>subtotaal incl. btw:</t>
  </si>
  <si>
    <t>totaalbedrag:</t>
  </si>
  <si>
    <t>btw-bedrag:</t>
  </si>
  <si>
    <t>leveringsconditie:</t>
  </si>
  <si>
    <t>betalingsconditie:</t>
  </si>
  <si>
    <t>franco</t>
  </si>
  <si>
    <t>niet-franco</t>
  </si>
  <si>
    <t>btw</t>
  </si>
  <si>
    <t xml:space="preserve">Met vriendelijke groet, </t>
  </si>
  <si>
    <t>OFFERTE</t>
  </si>
  <si>
    <t>We hopen dat de offerte aan uw verwachtingen voldoet en kijken uit naar uw reactie!</t>
  </si>
  <si>
    <t>frequentie-korting</t>
  </si>
  <si>
    <t>prijs per stuk       incl. btw</t>
  </si>
  <si>
    <t>excl. btw</t>
  </si>
  <si>
    <t>Deze offerte is geldig tot:</t>
  </si>
  <si>
    <t>overige korting</t>
  </si>
  <si>
    <t>Hieronder treft u de gevraagde offerte aan.</t>
  </si>
  <si>
    <t>betaling binnen</t>
  </si>
  <si>
    <t>onderwater:</t>
  </si>
  <si>
    <t>een week</t>
  </si>
  <si>
    <t>twee weken</t>
  </si>
  <si>
    <t>drie weken</t>
  </si>
  <si>
    <t>vier weken</t>
  </si>
  <si>
    <t>na factuurdatum</t>
  </si>
  <si>
    <t>bord bamboe</t>
  </si>
  <si>
    <t>prijs incl btw</t>
  </si>
  <si>
    <t>warmtegevoelige lepel Nûby</t>
  </si>
  <si>
    <t>bedrag kwantumkorting:</t>
  </si>
  <si>
    <t>totaal          incl. btw</t>
  </si>
  <si>
    <t>btw %</t>
  </si>
  <si>
    <t>kandidaatnummer:</t>
  </si>
  <si>
    <t>kandidaatnaam:</t>
  </si>
  <si>
    <t>kies:</t>
  </si>
  <si>
    <t>pak borden aardewerk, 4 stuks</t>
  </si>
  <si>
    <t>pak bordjes en lepeltjes, 5 sets</t>
  </si>
  <si>
    <t>pak billendoekjes Neutral Parfumvrij, 80 stuks</t>
  </si>
  <si>
    <t>pak billendoekjes Pampers Mild, 80 stuks</t>
  </si>
  <si>
    <t>pak lepels met zachte randen, 5 stuks</t>
  </si>
  <si>
    <t>pak luiers Pampers Extra Large, 16-30 kg, 24 stuks</t>
  </si>
  <si>
    <t>pak luiers Pampers Junior Plus, 13-27 kg, 26 stuks</t>
  </si>
  <si>
    <t>pak luiers Pampers Junior, 12-25 kg, 28 stuks</t>
  </si>
  <si>
    <t>pak luiers Pampers Maxi Plus, 9-20 kg, 31 stuks</t>
  </si>
  <si>
    <t>pak luiers Pampers Midi, 5-9 kg, 40 stuks</t>
  </si>
  <si>
    <t>pak luiers Pampers Mini, 3-6 kg, 52 stuks</t>
  </si>
  <si>
    <t>pak luiers Pampers Newborn, 2-5 kg, 52 stuks</t>
  </si>
  <si>
    <t>set opvolgbestek, 3 stuks</t>
  </si>
  <si>
    <t>doos opvolgmelk Nutrilon Standaard 2, 6-10 maanden</t>
  </si>
  <si>
    <t>doos opvolgmelk Nutrilon Standaard 3, vanaf 10 maanden</t>
  </si>
  <si>
    <t>doos opvolgmelk Nutrilon Standaard 4</t>
  </si>
  <si>
    <t>doos zuigelingenmelk Nutrilon Standaard 1, 0-6 maanden</t>
  </si>
  <si>
    <t>kwantumkorting (kies %):</t>
  </si>
  <si>
    <t>Drogist Natuurlijk Gezond | Gezondheidweg 112 1332 ZA Rustdorp | 0614112112 | infodrogist@natuurlijkgezond.nl |                                                                                   IBAN NL21 RABO 0391 0601 319 | KvK-nummer 32510333 | Btw-nummer NL132465798B01</t>
  </si>
  <si>
    <t>pak luiers Pampers Maxi, 7-18 kg, 34 stuks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</si>
</sst>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0.0%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 tint="-0.34998626667073579"/>
      <name val="Arial"/>
      <family val="2"/>
    </font>
    <font>
      <sz val="10"/>
      <color rgb="FF00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 tint="-0.34998626667073579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theme="8"/>
      <name val="Arial"/>
      <family val="2"/>
    </font>
    <font>
      <sz val="11"/>
      <color theme="8"/>
      <name val="Arial"/>
      <family val="2"/>
    </font>
    <font>
      <i/>
      <sz val="11"/>
      <color rgb="FFC00000"/>
      <name val="Arial"/>
      <family val="2"/>
    </font>
    <font>
      <i/>
      <sz val="11"/>
      <color theme="8" tint="0.39997558519241921"/>
      <name val="Arial"/>
      <family val="2"/>
    </font>
    <font>
      <i/>
      <sz val="9"/>
      <color rgb="FFC00000"/>
      <name val="Arial"/>
      <family val="2"/>
    </font>
    <font>
      <sz val="9"/>
      <color rgb="FFC00000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rgb="FF8CAAD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8" tint="0.79998168889431442"/>
      </left>
      <right style="thin">
        <color theme="8" tint="0.79998168889431442"/>
      </right>
      <top style="thin">
        <color theme="8" tint="0.79998168889431442"/>
      </top>
      <bottom style="thin">
        <color theme="8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 tint="0.79998168889431442"/>
      </left>
      <right/>
      <top style="thin">
        <color theme="8" tint="0.79998168889431442"/>
      </top>
      <bottom style="thin">
        <color theme="8" tint="0.79998168889431442"/>
      </bottom>
      <diagonal/>
    </border>
    <border>
      <left/>
      <right style="thin">
        <color theme="8" tint="0.79998168889431442"/>
      </right>
      <top style="thin">
        <color theme="8" tint="0.79998168889431442"/>
      </top>
      <bottom style="thin">
        <color theme="8" tint="0.79998168889431442"/>
      </bottom>
      <diagonal/>
    </border>
    <border>
      <left/>
      <right/>
      <top style="thin">
        <color theme="8" tint="0.79998168889431442"/>
      </top>
      <bottom style="thin">
        <color theme="8" tint="0.79998168889431442"/>
      </bottom>
      <diagonal/>
    </border>
    <border>
      <left style="thin">
        <color theme="8" tint="0.79998168889431442"/>
      </left>
      <right/>
      <top style="thin">
        <color theme="8" tint="0.79998168889431442"/>
      </top>
      <bottom/>
      <diagonal/>
    </border>
    <border>
      <left/>
      <right/>
      <top style="thin">
        <color theme="8" tint="0.79998168889431442"/>
      </top>
      <bottom/>
      <diagonal/>
    </border>
    <border>
      <left/>
      <right style="thin">
        <color theme="8" tint="0.79998168889431442"/>
      </right>
      <top/>
      <bottom/>
      <diagonal/>
    </border>
    <border>
      <left/>
      <right style="thin">
        <color theme="8" tint="0.79998168889431442"/>
      </right>
      <top/>
      <bottom style="thin">
        <color theme="8" tint="0.79998168889431442"/>
      </bottom>
      <diagonal/>
    </border>
    <border>
      <left/>
      <right/>
      <top/>
      <bottom style="thin">
        <color theme="8" tint="0.7999816888943144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thin">
        <color theme="0" tint="-0.249977111117893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8" tint="0.79998168889431442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21">
    <xf numFmtId="0" fontId="0" fillId="0" borderId="0" xfId="0"/>
    <xf numFmtId="0" fontId="5" fillId="0" borderId="0" xfId="0" applyFont="1"/>
    <xf numFmtId="0" fontId="1" fillId="0" borderId="3" xfId="0" applyFont="1" applyBorder="1" applyAlignment="1">
      <alignment wrapText="1"/>
    </xf>
    <xf numFmtId="0" fontId="5" fillId="3" borderId="4" xfId="0" applyFont="1" applyFill="1" applyBorder="1" applyProtection="1"/>
    <xf numFmtId="0" fontId="5" fillId="3" borderId="5" xfId="0" applyFont="1" applyFill="1" applyBorder="1" applyProtection="1"/>
    <xf numFmtId="0" fontId="2" fillId="3" borderId="5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/>
    <xf numFmtId="0" fontId="5" fillId="3" borderId="0" xfId="0" applyFont="1" applyFill="1" applyBorder="1" applyProtection="1"/>
    <xf numFmtId="0" fontId="5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right"/>
    </xf>
    <xf numFmtId="0" fontId="10" fillId="3" borderId="0" xfId="0" applyFont="1" applyFill="1" applyBorder="1" applyAlignment="1" applyProtection="1">
      <alignment horizontal="center" vertical="center"/>
    </xf>
    <xf numFmtId="0" fontId="8" fillId="3" borderId="0" xfId="0" applyFont="1" applyFill="1" applyBorder="1" applyProtection="1"/>
    <xf numFmtId="0" fontId="5" fillId="3" borderId="7" xfId="0" applyFont="1" applyFill="1" applyBorder="1" applyProtection="1"/>
    <xf numFmtId="0" fontId="9" fillId="3" borderId="7" xfId="0" applyFont="1" applyFill="1" applyBorder="1" applyAlignment="1" applyProtection="1"/>
    <xf numFmtId="0" fontId="5" fillId="3" borderId="0" xfId="0" applyFont="1" applyFill="1" applyBorder="1" applyAlignment="1" applyProtection="1">
      <alignment horizontal="center" vertical="center"/>
    </xf>
    <xf numFmtId="9" fontId="5" fillId="3" borderId="0" xfId="1" applyFont="1" applyFill="1" applyBorder="1" applyAlignment="1" applyProtection="1">
      <alignment vertical="center"/>
    </xf>
    <xf numFmtId="44" fontId="5" fillId="3" borderId="0" xfId="0" applyNumberFormat="1" applyFont="1" applyFill="1" applyBorder="1" applyAlignment="1" applyProtection="1"/>
    <xf numFmtId="164" fontId="5" fillId="3" borderId="0" xfId="0" applyNumberFormat="1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right"/>
    </xf>
    <xf numFmtId="0" fontId="9" fillId="3" borderId="0" xfId="0" applyFont="1" applyFill="1" applyBorder="1" applyProtection="1"/>
    <xf numFmtId="0" fontId="5" fillId="3" borderId="1" xfId="0" applyFont="1" applyFill="1" applyBorder="1" applyProtection="1"/>
    <xf numFmtId="0" fontId="3" fillId="3" borderId="1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left"/>
      <protection locked="0"/>
    </xf>
    <xf numFmtId="0" fontId="11" fillId="3" borderId="7" xfId="0" applyFont="1" applyFill="1" applyBorder="1" applyAlignment="1" applyProtection="1">
      <alignment horizontal="center" vertical="center" wrapText="1"/>
    </xf>
    <xf numFmtId="0" fontId="17" fillId="3" borderId="0" xfId="0" applyFont="1" applyFill="1" applyBorder="1" applyProtection="1"/>
    <xf numFmtId="0" fontId="18" fillId="3" borderId="0" xfId="0" applyFont="1" applyFill="1" applyBorder="1" applyProtection="1"/>
    <xf numFmtId="0" fontId="5" fillId="0" borderId="0" xfId="0" applyFont="1" applyBorder="1"/>
    <xf numFmtId="0" fontId="19" fillId="0" borderId="0" xfId="0" applyFont="1"/>
    <xf numFmtId="0" fontId="19" fillId="0" borderId="2" xfId="0" applyFont="1" applyBorder="1"/>
    <xf numFmtId="0" fontId="5" fillId="0" borderId="2" xfId="0" applyFont="1" applyBorder="1"/>
    <xf numFmtId="0" fontId="5" fillId="0" borderId="3" xfId="0" applyFont="1" applyBorder="1"/>
    <xf numFmtId="0" fontId="20" fillId="0" borderId="2" xfId="0" applyFont="1" applyBorder="1" applyAlignment="1">
      <alignment vertical="center"/>
    </xf>
    <xf numFmtId="0" fontId="5" fillId="2" borderId="15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right"/>
    </xf>
    <xf numFmtId="0" fontId="1" fillId="0" borderId="0" xfId="0" applyFont="1"/>
    <xf numFmtId="9" fontId="5" fillId="0" borderId="2" xfId="0" applyNumberFormat="1" applyFont="1" applyBorder="1"/>
    <xf numFmtId="0" fontId="5" fillId="0" borderId="0" xfId="0" applyFont="1" applyFill="1" applyBorder="1" applyAlignment="1" applyProtection="1">
      <alignment horizontal="left"/>
      <protection locked="0"/>
    </xf>
    <xf numFmtId="44" fontId="5" fillId="4" borderId="13" xfId="0" applyNumberFormat="1" applyFont="1" applyFill="1" applyBorder="1" applyAlignment="1" applyProtection="1"/>
    <xf numFmtId="44" fontId="5" fillId="4" borderId="12" xfId="0" applyNumberFormat="1" applyFont="1" applyFill="1" applyBorder="1" applyProtection="1"/>
    <xf numFmtId="0" fontId="8" fillId="3" borderId="23" xfId="0" applyFont="1" applyFill="1" applyBorder="1" applyAlignment="1" applyProtection="1"/>
    <xf numFmtId="0" fontId="5" fillId="0" borderId="12" xfId="0" applyFont="1" applyFill="1" applyBorder="1" applyAlignment="1" applyProtection="1">
      <alignment horizontal="left"/>
      <protection locked="0"/>
    </xf>
    <xf numFmtId="0" fontId="5" fillId="3" borderId="0" xfId="0" applyFont="1" applyFill="1" applyBorder="1" applyAlignment="1" applyProtection="1"/>
    <xf numFmtId="0" fontId="5" fillId="3" borderId="6" xfId="0" applyFont="1" applyFill="1" applyBorder="1" applyProtection="1"/>
    <xf numFmtId="0" fontId="5" fillId="0" borderId="0" xfId="0" applyFont="1" applyProtection="1"/>
    <xf numFmtId="0" fontId="5" fillId="3" borderId="8" xfId="0" applyFont="1" applyFill="1" applyBorder="1" applyProtection="1"/>
    <xf numFmtId="0" fontId="5" fillId="3" borderId="0" xfId="0" applyFont="1" applyFill="1" applyProtection="1"/>
    <xf numFmtId="14" fontId="8" fillId="3" borderId="0" xfId="0" applyNumberFormat="1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left" vertical="top" wrapText="1"/>
    </xf>
    <xf numFmtId="0" fontId="17" fillId="3" borderId="0" xfId="0" applyFont="1" applyFill="1" applyProtection="1"/>
    <xf numFmtId="0" fontId="17" fillId="0" borderId="0" xfId="0" applyFont="1" applyProtection="1"/>
    <xf numFmtId="0" fontId="19" fillId="3" borderId="0" xfId="0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5" fillId="0" borderId="0" xfId="0" applyFont="1" applyProtection="1"/>
    <xf numFmtId="44" fontId="5" fillId="4" borderId="13" xfId="0" applyNumberFormat="1" applyFont="1" applyFill="1" applyBorder="1" applyProtection="1"/>
    <xf numFmtId="44" fontId="14" fillId="0" borderId="0" xfId="0" applyNumberFormat="1" applyFont="1" applyProtection="1"/>
    <xf numFmtId="9" fontId="5" fillId="0" borderId="0" xfId="0" applyNumberFormat="1" applyFont="1" applyProtection="1"/>
    <xf numFmtId="44" fontId="5" fillId="0" borderId="0" xfId="0" applyNumberFormat="1" applyFont="1" applyProtection="1"/>
    <xf numFmtId="9" fontId="14" fillId="0" borderId="0" xfId="0" applyNumberFormat="1" applyFont="1" applyProtection="1"/>
    <xf numFmtId="14" fontId="16" fillId="3" borderId="12" xfId="0" applyNumberFormat="1" applyFont="1" applyFill="1" applyBorder="1" applyAlignment="1" applyProtection="1">
      <alignment horizontal="left"/>
    </xf>
    <xf numFmtId="14" fontId="5" fillId="3" borderId="0" xfId="0" applyNumberFormat="1" applyFont="1" applyFill="1" applyBorder="1" applyAlignment="1" applyProtection="1">
      <alignment horizontal="left"/>
    </xf>
    <xf numFmtId="0" fontId="16" fillId="3" borderId="12" xfId="0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center" vertical="center"/>
    </xf>
    <xf numFmtId="0" fontId="5" fillId="3" borderId="9" xfId="0" applyFont="1" applyFill="1" applyBorder="1" applyProtection="1"/>
    <xf numFmtId="0" fontId="5" fillId="3" borderId="10" xfId="0" applyFont="1" applyFill="1" applyBorder="1" applyProtection="1"/>
    <xf numFmtId="0" fontId="5" fillId="3" borderId="11" xfId="0" applyFont="1" applyFill="1" applyBorder="1" applyProtection="1"/>
    <xf numFmtId="0" fontId="5" fillId="0" borderId="0" xfId="0" applyFont="1" applyFill="1" applyProtection="1"/>
    <xf numFmtId="0" fontId="4" fillId="0" borderId="0" xfId="0" applyFont="1" applyFill="1" applyProtection="1"/>
    <xf numFmtId="164" fontId="5" fillId="0" borderId="21" xfId="1" applyNumberFormat="1" applyFont="1" applyFill="1" applyBorder="1" applyAlignment="1" applyProtection="1">
      <alignment horizontal="center" vertical="center"/>
      <protection locked="0"/>
    </xf>
    <xf numFmtId="164" fontId="5" fillId="0" borderId="16" xfId="1" applyNumberFormat="1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right" vertical="center"/>
      <protection locked="0"/>
    </xf>
    <xf numFmtId="0" fontId="10" fillId="4" borderId="0" xfId="0" applyFont="1" applyFill="1" applyBorder="1" applyAlignment="1" applyProtection="1">
      <alignment horizontal="center"/>
    </xf>
    <xf numFmtId="0" fontId="10" fillId="3" borderId="0" xfId="0" applyFont="1" applyFill="1" applyBorder="1" applyAlignment="1" applyProtection="1">
      <alignment horizontal="center" wrapText="1"/>
    </xf>
    <xf numFmtId="9" fontId="5" fillId="0" borderId="15" xfId="0" applyNumberFormat="1" applyFont="1" applyFill="1" applyBorder="1" applyAlignment="1" applyProtection="1">
      <alignment horizontal="right"/>
      <protection locked="0"/>
    </xf>
    <xf numFmtId="0" fontId="2" fillId="3" borderId="0" xfId="0" applyFont="1" applyFill="1" applyBorder="1" applyAlignment="1" applyProtection="1">
      <alignment horizontal="center" vertical="center"/>
    </xf>
    <xf numFmtId="9" fontId="5" fillId="5" borderId="22" xfId="1" applyFont="1" applyFill="1" applyBorder="1" applyAlignment="1" applyProtection="1">
      <alignment horizontal="right" vertical="center"/>
    </xf>
    <xf numFmtId="164" fontId="19" fillId="0" borderId="0" xfId="1" applyNumberFormat="1" applyFont="1" applyBorder="1" applyAlignment="1">
      <alignment wrapText="1"/>
    </xf>
    <xf numFmtId="0" fontId="19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164" fontId="5" fillId="0" borderId="0" xfId="1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1" applyNumberFormat="1" applyFon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9" fontId="5" fillId="0" borderId="0" xfId="1" applyFont="1" applyBorder="1" applyAlignment="1">
      <alignment horizontal="center"/>
    </xf>
    <xf numFmtId="164" fontId="5" fillId="0" borderId="0" xfId="1" applyNumberFormat="1" applyFont="1" applyBorder="1"/>
    <xf numFmtId="0" fontId="8" fillId="3" borderId="0" xfId="0" applyFont="1" applyFill="1" applyBorder="1" applyAlignment="1" applyProtection="1">
      <alignment horizontal="left" vertical="top" wrapText="1"/>
    </xf>
    <xf numFmtId="44" fontId="19" fillId="4" borderId="12" xfId="0" applyNumberFormat="1" applyFont="1" applyFill="1" applyBorder="1" applyProtection="1"/>
    <xf numFmtId="0" fontId="19" fillId="3" borderId="0" xfId="0" applyFont="1" applyFill="1" applyBorder="1" applyAlignment="1" applyProtection="1">
      <alignment horizontal="left"/>
    </xf>
    <xf numFmtId="0" fontId="2" fillId="3" borderId="24" xfId="0" applyFont="1" applyFill="1" applyBorder="1" applyAlignment="1" applyProtection="1">
      <alignment horizontal="center" vertical="center"/>
    </xf>
    <xf numFmtId="0" fontId="10" fillId="3" borderId="25" xfId="0" applyFont="1" applyFill="1" applyBorder="1" applyAlignment="1" applyProtection="1">
      <alignment horizontal="left"/>
    </xf>
    <xf numFmtId="0" fontId="10" fillId="3" borderId="26" xfId="0" applyFont="1" applyFill="1" applyBorder="1" applyAlignment="1" applyProtection="1">
      <alignment horizontal="left"/>
    </xf>
    <xf numFmtId="0" fontId="2" fillId="3" borderId="27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left" vertical="center"/>
      <protection locked="0"/>
    </xf>
    <xf numFmtId="0" fontId="8" fillId="0" borderId="14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left" vertical="center" wrapText="1"/>
      <protection locked="0"/>
    </xf>
    <xf numFmtId="0" fontId="10" fillId="3" borderId="21" xfId="0" applyFont="1" applyFill="1" applyBorder="1" applyAlignment="1" applyProtection="1">
      <alignment horizontal="center"/>
    </xf>
    <xf numFmtId="0" fontId="10" fillId="3" borderId="20" xfId="0" applyFont="1" applyFill="1" applyBorder="1" applyAlignment="1" applyProtection="1">
      <alignment horizontal="center"/>
    </xf>
    <xf numFmtId="0" fontId="11" fillId="3" borderId="0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left"/>
    </xf>
    <xf numFmtId="0" fontId="5" fillId="3" borderId="18" xfId="0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>
      <alignment horizontal="left" vertical="top" wrapText="1"/>
      <protection locked="0"/>
    </xf>
    <xf numFmtId="14" fontId="8" fillId="0" borderId="14" xfId="0" applyNumberFormat="1" applyFont="1" applyFill="1" applyBorder="1" applyAlignment="1" applyProtection="1">
      <alignment horizontal="left"/>
      <protection locked="0"/>
    </xf>
    <xf numFmtId="14" fontId="8" fillId="0" borderId="15" xfId="0" applyNumberFormat="1" applyFont="1" applyFill="1" applyBorder="1" applyAlignment="1" applyProtection="1">
      <alignment horizontal="left"/>
      <protection locked="0"/>
    </xf>
    <xf numFmtId="0" fontId="8" fillId="0" borderId="14" xfId="0" applyFont="1" applyFill="1" applyBorder="1" applyAlignment="1" applyProtection="1">
      <alignment horizontal="left"/>
      <protection locked="0"/>
    </xf>
    <xf numFmtId="0" fontId="8" fillId="0" borderId="15" xfId="0" applyFont="1" applyFill="1" applyBorder="1" applyAlignment="1" applyProtection="1">
      <alignment horizontal="left"/>
      <protection locked="0"/>
    </xf>
    <xf numFmtId="0" fontId="5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left"/>
    </xf>
    <xf numFmtId="0" fontId="8" fillId="3" borderId="0" xfId="0" applyFont="1" applyFill="1" applyBorder="1" applyAlignment="1" applyProtection="1">
      <alignment horizontal="left" vertical="top" wrapText="1"/>
    </xf>
    <xf numFmtId="0" fontId="5" fillId="3" borderId="7" xfId="0" applyFont="1" applyFill="1" applyBorder="1" applyAlignment="1" applyProtection="1">
      <alignment horizontal="right"/>
    </xf>
    <xf numFmtId="0" fontId="5" fillId="3" borderId="0" xfId="0" applyFont="1" applyFill="1" applyBorder="1" applyAlignment="1" applyProtection="1">
      <alignment horizontal="right"/>
    </xf>
    <xf numFmtId="0" fontId="12" fillId="3" borderId="0" xfId="0" applyFont="1" applyFill="1" applyBorder="1" applyAlignment="1" applyProtection="1">
      <alignment horizontal="left" vertical="center"/>
    </xf>
    <xf numFmtId="0" fontId="5" fillId="2" borderId="14" xfId="0" applyFont="1" applyFill="1" applyBorder="1" applyAlignment="1" applyProtection="1">
      <alignment horizontal="left"/>
      <protection locked="0"/>
    </xf>
    <xf numFmtId="0" fontId="5" fillId="2" borderId="16" xfId="0" applyFont="1" applyFill="1" applyBorder="1" applyAlignment="1" applyProtection="1">
      <alignment horizontal="left"/>
      <protection locked="0"/>
    </xf>
    <xf numFmtId="0" fontId="5" fillId="2" borderId="15" xfId="0" applyFont="1" applyFill="1" applyBorder="1" applyAlignment="1" applyProtection="1">
      <alignment horizontal="left"/>
      <protection locked="0"/>
    </xf>
    <xf numFmtId="0" fontId="5" fillId="2" borderId="21" xfId="0" applyFont="1" applyFill="1" applyBorder="1" applyAlignment="1" applyProtection="1">
      <alignment horizontal="left"/>
      <protection locked="0"/>
    </xf>
    <xf numFmtId="0" fontId="5" fillId="2" borderId="20" xfId="0" applyFont="1" applyFill="1" applyBorder="1" applyAlignment="1" applyProtection="1">
      <alignment horizontal="left"/>
      <protection locked="0"/>
    </xf>
    <xf numFmtId="0" fontId="5" fillId="3" borderId="19" xfId="0" applyFont="1" applyFill="1" applyBorder="1" applyAlignment="1" applyProtection="1">
      <alignment horizontal="right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8000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CAA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66676</xdr:colOff>
      <xdr:row>6</xdr:row>
      <xdr:rowOff>19051</xdr:rowOff>
    </xdr:from>
    <xdr:to>
      <xdr:col>11</xdr:col>
      <xdr:colOff>428625</xdr:colOff>
      <xdr:row>13</xdr:row>
      <xdr:rowOff>146901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CA7879FB-E1AD-47E2-8652-98E20571D1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6" y="1123951"/>
          <a:ext cx="1914524" cy="142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2:S57"/>
  <sheetViews>
    <sheetView showGridLines="0" showRowColHeaders="0" tabSelected="1" zoomScaleNormal="100" workbookViewId="0">
      <selection activeCell="F3" sqref="F3:I3"/>
    </sheetView>
  </sheetViews>
  <sheetFormatPr defaultColWidth="8.88671875" defaultRowHeight="13.8" x14ac:dyDescent="0.25"/>
  <cols>
    <col min="1" max="1" width="3.5546875" style="48" customWidth="1"/>
    <col min="2" max="2" width="9" style="48" customWidth="1"/>
    <col min="3" max="3" width="7.33203125" style="48" customWidth="1"/>
    <col min="4" max="4" width="2.109375" style="48" hidden="1" customWidth="1"/>
    <col min="5" max="5" width="29" style="48" customWidth="1"/>
    <col min="6" max="6" width="12.6640625" style="48" customWidth="1"/>
    <col min="7" max="7" width="5.6640625" style="48" customWidth="1"/>
    <col min="8" max="8" width="13.109375" style="48" customWidth="1"/>
    <col min="9" max="9" width="7.88671875" style="48" customWidth="1"/>
    <col min="10" max="10" width="11.33203125" style="48" bestFit="1" customWidth="1"/>
    <col min="11" max="11" width="12" style="48" customWidth="1"/>
    <col min="12" max="12" width="13.44140625" style="48" bestFit="1" customWidth="1"/>
    <col min="13" max="13" width="3.33203125" style="48" customWidth="1"/>
    <col min="14" max="14" width="3" style="48" customWidth="1"/>
    <col min="15" max="15" width="9.5546875" style="48" hidden="1" customWidth="1"/>
    <col min="16" max="16" width="4.33203125" style="48" hidden="1" customWidth="1"/>
    <col min="17" max="17" width="9.88671875" style="48" bestFit="1" customWidth="1"/>
    <col min="18" max="18" width="8.88671875" style="48"/>
    <col min="19" max="19" width="6.33203125" style="48" customWidth="1"/>
    <col min="20" max="16384" width="8.88671875" style="48"/>
  </cols>
  <sheetData>
    <row r="2" spans="2:13" x14ac:dyDescent="0.25">
      <c r="B2" s="3"/>
      <c r="C2" s="4"/>
      <c r="D2" s="4"/>
      <c r="E2" s="92"/>
      <c r="F2" s="5"/>
      <c r="G2" s="5"/>
      <c r="H2" s="5"/>
      <c r="I2" s="5"/>
      <c r="J2" s="5"/>
      <c r="K2" s="5"/>
      <c r="L2" s="4"/>
      <c r="M2" s="47"/>
    </row>
    <row r="3" spans="2:13" x14ac:dyDescent="0.25">
      <c r="B3" s="16"/>
      <c r="C3" s="11"/>
      <c r="D3" s="91"/>
      <c r="E3" s="94" t="s">
        <v>36</v>
      </c>
      <c r="F3" s="115"/>
      <c r="G3" s="116"/>
      <c r="H3" s="116"/>
      <c r="I3" s="117"/>
      <c r="J3" s="78"/>
      <c r="K3" s="78"/>
      <c r="L3" s="11"/>
      <c r="M3" s="49"/>
    </row>
    <row r="4" spans="2:13" x14ac:dyDescent="0.25">
      <c r="B4" s="16"/>
      <c r="C4" s="11"/>
      <c r="D4" s="91"/>
      <c r="E4" s="93" t="s">
        <v>35</v>
      </c>
      <c r="F4" s="118"/>
      <c r="G4" s="118"/>
      <c r="H4" s="118"/>
      <c r="I4" s="119"/>
      <c r="J4" s="78"/>
      <c r="K4" s="78"/>
      <c r="L4" s="11"/>
      <c r="M4" s="49"/>
    </row>
    <row r="5" spans="2:13" x14ac:dyDescent="0.25">
      <c r="B5" s="16"/>
      <c r="C5" s="11"/>
      <c r="D5" s="11"/>
      <c r="E5" s="95"/>
      <c r="F5" s="78"/>
      <c r="G5" s="78"/>
      <c r="H5" s="78"/>
      <c r="I5" s="78"/>
      <c r="J5" s="78"/>
      <c r="K5" s="78"/>
      <c r="L5" s="11"/>
      <c r="M5" s="49"/>
    </row>
    <row r="6" spans="2:13" ht="14.25" customHeight="1" x14ac:dyDescent="0.25">
      <c r="B6" s="16"/>
      <c r="C6" s="6"/>
      <c r="D6" s="6"/>
      <c r="E6" s="114" t="s">
        <v>14</v>
      </c>
      <c r="F6" s="6"/>
      <c r="G6" s="6"/>
      <c r="H6" s="6"/>
      <c r="I6" s="6"/>
      <c r="J6" s="78"/>
      <c r="K6" s="78"/>
      <c r="L6" s="78"/>
      <c r="M6" s="49"/>
    </row>
    <row r="7" spans="2:13" ht="14.25" customHeight="1" x14ac:dyDescent="0.25">
      <c r="B7" s="7"/>
      <c r="C7" s="6"/>
      <c r="D7" s="6"/>
      <c r="E7" s="114"/>
      <c r="F7" s="6"/>
      <c r="G7" s="6"/>
      <c r="H7" s="6"/>
      <c r="I7" s="6"/>
      <c r="J7" s="78"/>
      <c r="K7" s="78"/>
      <c r="L7" s="78"/>
      <c r="M7" s="49"/>
    </row>
    <row r="8" spans="2:13" ht="15" customHeight="1" x14ac:dyDescent="0.25">
      <c r="B8" s="8"/>
      <c r="C8" s="9"/>
      <c r="D8" s="9"/>
      <c r="E8" s="9"/>
      <c r="F8" s="9"/>
      <c r="G8" s="9"/>
      <c r="H8" s="9"/>
      <c r="I8" s="9"/>
      <c r="J8" s="78"/>
      <c r="K8" s="78"/>
      <c r="L8" s="78"/>
      <c r="M8" s="49"/>
    </row>
    <row r="9" spans="2:13" ht="15" customHeight="1" x14ac:dyDescent="0.25">
      <c r="B9" s="112" t="s">
        <v>0</v>
      </c>
      <c r="C9" s="113"/>
      <c r="D9" s="120"/>
      <c r="E9" s="26"/>
      <c r="F9" s="50"/>
      <c r="G9" s="12"/>
      <c r="H9" s="12"/>
      <c r="I9" s="12"/>
      <c r="J9" s="78"/>
      <c r="K9" s="78"/>
      <c r="L9" s="78"/>
      <c r="M9" s="49"/>
    </row>
    <row r="10" spans="2:13" ht="14.25" customHeight="1" x14ac:dyDescent="0.25">
      <c r="B10" s="10"/>
      <c r="C10" s="113" t="s">
        <v>1</v>
      </c>
      <c r="D10" s="120"/>
      <c r="E10" s="26"/>
      <c r="F10" s="50"/>
      <c r="G10" s="12"/>
      <c r="H10" s="12"/>
      <c r="I10" s="12"/>
      <c r="J10" s="78"/>
      <c r="K10" s="78"/>
      <c r="L10" s="78"/>
      <c r="M10" s="49"/>
    </row>
    <row r="11" spans="2:13" ht="14.25" customHeight="1" x14ac:dyDescent="0.25">
      <c r="B11" s="10"/>
      <c r="C11" s="38"/>
      <c r="D11" s="38"/>
      <c r="E11" s="26"/>
      <c r="F11" s="50"/>
      <c r="G11" s="12"/>
      <c r="H11" s="12"/>
      <c r="I11" s="12"/>
      <c r="J11" s="78"/>
      <c r="K11" s="78"/>
      <c r="L11" s="78"/>
      <c r="M11" s="49"/>
    </row>
    <row r="12" spans="2:13" ht="14.25" customHeight="1" x14ac:dyDescent="0.25">
      <c r="B12" s="10"/>
      <c r="C12" s="38"/>
      <c r="D12" s="38"/>
      <c r="E12" s="26"/>
      <c r="F12" s="50"/>
      <c r="G12" s="12"/>
      <c r="H12" s="12"/>
      <c r="I12" s="12"/>
      <c r="J12" s="78"/>
      <c r="K12" s="78"/>
      <c r="L12" s="78"/>
      <c r="M12" s="49"/>
    </row>
    <row r="13" spans="2:13" ht="15" customHeight="1" thickBot="1" x14ac:dyDescent="0.3">
      <c r="B13" s="10"/>
      <c r="C13" s="38"/>
      <c r="D13" s="38"/>
      <c r="E13" s="12"/>
      <c r="F13" s="50"/>
      <c r="G13" s="12"/>
      <c r="H13" s="12"/>
      <c r="I13" s="12"/>
      <c r="J13" s="78"/>
      <c r="K13" s="78"/>
      <c r="L13" s="78"/>
      <c r="M13" s="49"/>
    </row>
    <row r="14" spans="2:13" ht="15" customHeight="1" thickBot="1" x14ac:dyDescent="0.3">
      <c r="B14" s="112" t="s">
        <v>2</v>
      </c>
      <c r="C14" s="113"/>
      <c r="D14" s="44"/>
      <c r="E14" s="45"/>
      <c r="F14" s="50"/>
      <c r="G14" s="51"/>
      <c r="H14" s="51"/>
      <c r="I14" s="51"/>
      <c r="J14" s="78"/>
      <c r="K14" s="78"/>
      <c r="L14" s="78"/>
      <c r="M14" s="49"/>
    </row>
    <row r="15" spans="2:13" ht="15" customHeight="1" x14ac:dyDescent="0.25">
      <c r="B15" s="10"/>
      <c r="C15" s="46"/>
      <c r="D15" s="13"/>
      <c r="E15" s="14"/>
      <c r="F15" s="14"/>
      <c r="G15" s="15"/>
      <c r="H15" s="11"/>
      <c r="I15" s="11"/>
      <c r="J15" s="78"/>
      <c r="K15" s="78"/>
      <c r="L15" s="78"/>
      <c r="M15" s="49"/>
    </row>
    <row r="16" spans="2:13" ht="15.6" customHeight="1" x14ac:dyDescent="0.25">
      <c r="B16" s="10"/>
      <c r="C16" s="98"/>
      <c r="D16" s="98"/>
      <c r="E16" s="98"/>
      <c r="F16" s="98"/>
      <c r="G16" s="98"/>
      <c r="H16" s="89"/>
      <c r="I16" s="52"/>
      <c r="J16" s="78"/>
      <c r="K16" s="78"/>
      <c r="L16" s="78"/>
      <c r="M16" s="49"/>
    </row>
    <row r="17" spans="2:17" ht="13.95" customHeight="1" x14ac:dyDescent="0.25">
      <c r="B17" s="10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49"/>
    </row>
    <row r="18" spans="2:17" ht="14.25" customHeight="1" x14ac:dyDescent="0.25">
      <c r="B18" s="16"/>
      <c r="C18" s="111" t="s">
        <v>21</v>
      </c>
      <c r="D18" s="111"/>
      <c r="E18" s="111"/>
      <c r="F18" s="111"/>
      <c r="G18" s="111"/>
      <c r="H18" s="111"/>
      <c r="I18" s="111"/>
      <c r="J18" s="111"/>
      <c r="K18" s="111"/>
      <c r="L18" s="111"/>
      <c r="M18" s="49"/>
    </row>
    <row r="19" spans="2:17" ht="14.25" customHeight="1" x14ac:dyDescent="0.25">
      <c r="B19" s="16"/>
      <c r="C19" s="111" t="s">
        <v>15</v>
      </c>
      <c r="D19" s="111"/>
      <c r="E19" s="111"/>
      <c r="F19" s="111"/>
      <c r="G19" s="111"/>
      <c r="H19" s="111"/>
      <c r="I19" s="111"/>
      <c r="J19" s="111"/>
      <c r="K19" s="111"/>
      <c r="L19" s="111"/>
      <c r="M19" s="49"/>
    </row>
    <row r="20" spans="2:17" x14ac:dyDescent="0.25">
      <c r="B20" s="16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49"/>
    </row>
    <row r="21" spans="2:17" ht="15" customHeight="1" x14ac:dyDescent="0.25">
      <c r="B21" s="16"/>
      <c r="C21" s="111" t="s">
        <v>13</v>
      </c>
      <c r="D21" s="111"/>
      <c r="E21" s="111"/>
      <c r="F21" s="111"/>
      <c r="G21" s="111"/>
      <c r="H21" s="111"/>
      <c r="I21" s="111"/>
      <c r="J21" s="111"/>
      <c r="K21" s="111"/>
      <c r="L21" s="111"/>
      <c r="M21" s="49"/>
    </row>
    <row r="22" spans="2:17" ht="15" customHeight="1" x14ac:dyDescent="0.25">
      <c r="B22" s="16"/>
      <c r="C22" s="104"/>
      <c r="D22" s="104"/>
      <c r="E22" s="104"/>
      <c r="F22" s="104"/>
      <c r="G22" s="104"/>
      <c r="H22" s="52"/>
      <c r="I22" s="52"/>
      <c r="J22" s="53"/>
      <c r="K22" s="52"/>
      <c r="L22" s="52"/>
      <c r="M22" s="49"/>
    </row>
    <row r="23" spans="2:17" ht="14.25" customHeight="1" x14ac:dyDescent="0.25">
      <c r="B23" s="16"/>
      <c r="C23" s="11"/>
      <c r="D23" s="11"/>
      <c r="E23" s="11"/>
      <c r="F23" s="11"/>
      <c r="G23" s="11"/>
      <c r="H23" s="11"/>
      <c r="I23" s="11"/>
      <c r="J23" s="53"/>
      <c r="K23" s="11"/>
      <c r="L23" s="11"/>
      <c r="M23" s="49"/>
      <c r="O23" s="54" t="s">
        <v>23</v>
      </c>
    </row>
    <row r="24" spans="2:17" ht="45" customHeight="1" x14ac:dyDescent="0.3">
      <c r="B24" s="17"/>
      <c r="C24" s="55" t="s">
        <v>3</v>
      </c>
      <c r="D24" s="75"/>
      <c r="E24" s="99" t="s">
        <v>4</v>
      </c>
      <c r="F24" s="99"/>
      <c r="G24" s="99"/>
      <c r="H24" s="100"/>
      <c r="I24" s="76" t="s">
        <v>34</v>
      </c>
      <c r="J24" s="76" t="s">
        <v>17</v>
      </c>
      <c r="K24" s="76" t="s">
        <v>16</v>
      </c>
      <c r="L24" s="76" t="s">
        <v>33</v>
      </c>
      <c r="M24" s="49"/>
      <c r="O24" s="56" t="s">
        <v>18</v>
      </c>
      <c r="P24" s="57"/>
    </row>
    <row r="25" spans="2:17" x14ac:dyDescent="0.25">
      <c r="B25" s="10"/>
      <c r="C25" s="74"/>
      <c r="D25" s="36"/>
      <c r="E25" s="96" t="s">
        <v>37</v>
      </c>
      <c r="F25" s="96"/>
      <c r="G25" s="96"/>
      <c r="H25" s="97"/>
      <c r="I25" s="79" t="str">
        <f>IFERROR(VLOOKUP(E25,Blad1!$A$3:$C$22,3,0),"")</f>
        <v/>
      </c>
      <c r="J25" s="58" t="str">
        <f>IFERROR(VLOOKUP(E25,Blad1!$A$3:$B$22,2,0),"")</f>
        <v/>
      </c>
      <c r="K25" s="72" t="s">
        <v>37</v>
      </c>
      <c r="L25" s="42" t="str">
        <f>IF(ISERROR(IFERROR((C25*J25)*(1-K25),(C25*J25))),"",IFERROR((C25*J25)*(1-K25),(C25*J25)))</f>
        <v/>
      </c>
      <c r="M25" s="49"/>
      <c r="O25" s="59" t="str">
        <f t="shared" ref="O25:O36" si="0">IFERROR(L25/P25*100%,"")</f>
        <v/>
      </c>
      <c r="P25" s="60" t="str">
        <f t="shared" ref="P25:P36" si="1">IFERROR(I25+100%,"")</f>
        <v/>
      </c>
    </row>
    <row r="26" spans="2:17" x14ac:dyDescent="0.25">
      <c r="B26" s="10"/>
      <c r="C26" s="74"/>
      <c r="D26" s="36"/>
      <c r="E26" s="96" t="s">
        <v>37</v>
      </c>
      <c r="F26" s="96"/>
      <c r="G26" s="96"/>
      <c r="H26" s="97"/>
      <c r="I26" s="79" t="str">
        <f>IFERROR(VLOOKUP(E26,Blad1!$A$3:$C$22,3,0),"")</f>
        <v/>
      </c>
      <c r="J26" s="58" t="str">
        <f>IFERROR(VLOOKUP(E26,Blad1!$A$3:$B$22,2,0),"")</f>
        <v/>
      </c>
      <c r="K26" s="73" t="s">
        <v>37</v>
      </c>
      <c r="L26" s="42" t="str">
        <f t="shared" ref="L26:L37" si="2">IF(ISERROR(IFERROR((C26*J26)*(1-K26),(C26*J26))),"",IFERROR((C26*J26)*(1-K26),(C26*J26)))</f>
        <v/>
      </c>
      <c r="M26" s="49"/>
      <c r="O26" s="59" t="str">
        <f t="shared" si="0"/>
        <v/>
      </c>
      <c r="P26" s="60" t="str">
        <f t="shared" si="1"/>
        <v/>
      </c>
      <c r="Q26" s="61"/>
    </row>
    <row r="27" spans="2:17" x14ac:dyDescent="0.25">
      <c r="B27" s="10"/>
      <c r="C27" s="74"/>
      <c r="D27" s="36"/>
      <c r="E27" s="96" t="s">
        <v>37</v>
      </c>
      <c r="F27" s="96"/>
      <c r="G27" s="96"/>
      <c r="H27" s="97"/>
      <c r="I27" s="79" t="str">
        <f>IFERROR(VLOOKUP(E27,Blad1!$A$3:$C$22,3,0),"")</f>
        <v/>
      </c>
      <c r="J27" s="58" t="str">
        <f>IFERROR(VLOOKUP(E27,Blad1!$A$3:$B$22,2,0),"")</f>
        <v/>
      </c>
      <c r="K27" s="73" t="s">
        <v>37</v>
      </c>
      <c r="L27" s="42" t="str">
        <f t="shared" si="2"/>
        <v/>
      </c>
      <c r="M27" s="49"/>
      <c r="O27" s="59" t="str">
        <f t="shared" si="0"/>
        <v/>
      </c>
      <c r="P27" s="60" t="str">
        <f t="shared" si="1"/>
        <v/>
      </c>
    </row>
    <row r="28" spans="2:17" x14ac:dyDescent="0.25">
      <c r="B28" s="10"/>
      <c r="C28" s="74"/>
      <c r="D28" s="36"/>
      <c r="E28" s="96" t="s">
        <v>37</v>
      </c>
      <c r="F28" s="96"/>
      <c r="G28" s="96"/>
      <c r="H28" s="97"/>
      <c r="I28" s="79" t="str">
        <f>IFERROR(VLOOKUP(E28,Blad1!$A$3:$C$22,3,0),"")</f>
        <v/>
      </c>
      <c r="J28" s="58" t="str">
        <f>IFERROR(VLOOKUP(E28,Blad1!$A$3:$B$22,2,0),"")</f>
        <v/>
      </c>
      <c r="K28" s="73" t="s">
        <v>37</v>
      </c>
      <c r="L28" s="42" t="str">
        <f t="shared" si="2"/>
        <v/>
      </c>
      <c r="M28" s="49"/>
      <c r="O28" s="59" t="str">
        <f t="shared" si="0"/>
        <v/>
      </c>
      <c r="P28" s="60" t="str">
        <f t="shared" si="1"/>
        <v/>
      </c>
    </row>
    <row r="29" spans="2:17" x14ac:dyDescent="0.25">
      <c r="B29" s="10"/>
      <c r="C29" s="74"/>
      <c r="D29" s="36"/>
      <c r="E29" s="96" t="s">
        <v>37</v>
      </c>
      <c r="F29" s="96"/>
      <c r="G29" s="96"/>
      <c r="H29" s="97"/>
      <c r="I29" s="79" t="str">
        <f>IFERROR(VLOOKUP(E29,Blad1!$A$3:$C$22,3,0),"")</f>
        <v/>
      </c>
      <c r="J29" s="58" t="str">
        <f>IFERROR(VLOOKUP(E29,Blad1!$A$3:$B$22,2,0),"")</f>
        <v/>
      </c>
      <c r="K29" s="73" t="s">
        <v>37</v>
      </c>
      <c r="L29" s="42" t="str">
        <f t="shared" si="2"/>
        <v/>
      </c>
      <c r="M29" s="49"/>
      <c r="O29" s="59" t="str">
        <f t="shared" si="0"/>
        <v/>
      </c>
      <c r="P29" s="60" t="str">
        <f t="shared" si="1"/>
        <v/>
      </c>
    </row>
    <row r="30" spans="2:17" x14ac:dyDescent="0.25">
      <c r="B30" s="10"/>
      <c r="C30" s="74"/>
      <c r="D30" s="36"/>
      <c r="E30" s="96" t="s">
        <v>37</v>
      </c>
      <c r="F30" s="96"/>
      <c r="G30" s="96"/>
      <c r="H30" s="97"/>
      <c r="I30" s="79" t="str">
        <f>IFERROR(VLOOKUP(E30,Blad1!$A$3:$C$22,3,0),"")</f>
        <v/>
      </c>
      <c r="J30" s="58" t="str">
        <f>IFERROR(VLOOKUP(E30,Blad1!$A$3:$B$22,2,0),"")</f>
        <v/>
      </c>
      <c r="K30" s="73" t="s">
        <v>37</v>
      </c>
      <c r="L30" s="42" t="str">
        <f t="shared" si="2"/>
        <v/>
      </c>
      <c r="M30" s="49"/>
      <c r="O30" s="59" t="str">
        <f t="shared" si="0"/>
        <v/>
      </c>
      <c r="P30" s="60" t="str">
        <f t="shared" si="1"/>
        <v/>
      </c>
    </row>
    <row r="31" spans="2:17" x14ac:dyDescent="0.25">
      <c r="B31" s="10"/>
      <c r="C31" s="74"/>
      <c r="D31" s="36"/>
      <c r="E31" s="96" t="s">
        <v>37</v>
      </c>
      <c r="F31" s="96"/>
      <c r="G31" s="96"/>
      <c r="H31" s="97"/>
      <c r="I31" s="79" t="str">
        <f>IFERROR(VLOOKUP(E31,Blad1!$A$3:$C$22,3,0),"")</f>
        <v/>
      </c>
      <c r="J31" s="58" t="str">
        <f>IFERROR(VLOOKUP(E31,Blad1!$A$3:$B$22,2,0),"")</f>
        <v/>
      </c>
      <c r="K31" s="73" t="s">
        <v>37</v>
      </c>
      <c r="L31" s="42" t="str">
        <f t="shared" si="2"/>
        <v/>
      </c>
      <c r="M31" s="49"/>
      <c r="O31" s="59" t="str">
        <f t="shared" si="0"/>
        <v/>
      </c>
      <c r="P31" s="60" t="str">
        <f t="shared" si="1"/>
        <v/>
      </c>
    </row>
    <row r="32" spans="2:17" x14ac:dyDescent="0.25">
      <c r="B32" s="10"/>
      <c r="C32" s="74"/>
      <c r="D32" s="36"/>
      <c r="E32" s="96" t="s">
        <v>37</v>
      </c>
      <c r="F32" s="96"/>
      <c r="G32" s="96"/>
      <c r="H32" s="97"/>
      <c r="I32" s="79" t="str">
        <f>IFERROR(VLOOKUP(E32,Blad1!$A$3:$C$22,3,0),"")</f>
        <v/>
      </c>
      <c r="J32" s="58" t="str">
        <f>IFERROR(VLOOKUP(E32,Blad1!$A$3:$B$22,2,0),"")</f>
        <v/>
      </c>
      <c r="K32" s="73" t="s">
        <v>37</v>
      </c>
      <c r="L32" s="42" t="str">
        <f t="shared" si="2"/>
        <v/>
      </c>
      <c r="M32" s="49"/>
      <c r="O32" s="59" t="str">
        <f t="shared" si="0"/>
        <v/>
      </c>
      <c r="P32" s="60" t="str">
        <f t="shared" si="1"/>
        <v/>
      </c>
    </row>
    <row r="33" spans="2:16" x14ac:dyDescent="0.25">
      <c r="B33" s="10"/>
      <c r="C33" s="74"/>
      <c r="D33" s="36"/>
      <c r="E33" s="96" t="s">
        <v>37</v>
      </c>
      <c r="F33" s="96"/>
      <c r="G33" s="96"/>
      <c r="H33" s="97"/>
      <c r="I33" s="79" t="str">
        <f>IFERROR(VLOOKUP(E33,Blad1!$A$3:$C$22,3,0),"")</f>
        <v/>
      </c>
      <c r="J33" s="58" t="str">
        <f>IFERROR(VLOOKUP(E33,Blad1!$A$3:$B$22,2,0),"")</f>
        <v/>
      </c>
      <c r="K33" s="73" t="s">
        <v>37</v>
      </c>
      <c r="L33" s="42" t="str">
        <f t="shared" si="2"/>
        <v/>
      </c>
      <c r="M33" s="49"/>
      <c r="O33" s="59" t="str">
        <f t="shared" si="0"/>
        <v/>
      </c>
      <c r="P33" s="60" t="str">
        <f t="shared" si="1"/>
        <v/>
      </c>
    </row>
    <row r="34" spans="2:16" x14ac:dyDescent="0.25">
      <c r="B34" s="10"/>
      <c r="C34" s="74"/>
      <c r="D34" s="36"/>
      <c r="E34" s="96" t="s">
        <v>37</v>
      </c>
      <c r="F34" s="96"/>
      <c r="G34" s="96"/>
      <c r="H34" s="97"/>
      <c r="I34" s="79" t="str">
        <f>IFERROR(VLOOKUP(E34,Blad1!$A$3:$C$22,3,0),"")</f>
        <v/>
      </c>
      <c r="J34" s="58" t="str">
        <f>IFERROR(VLOOKUP(E34,Blad1!$A$3:$B$22,2,0),"")</f>
        <v/>
      </c>
      <c r="K34" s="73" t="s">
        <v>37</v>
      </c>
      <c r="L34" s="42" t="str">
        <f t="shared" si="2"/>
        <v/>
      </c>
      <c r="M34" s="49"/>
      <c r="O34" s="59" t="str">
        <f t="shared" si="0"/>
        <v/>
      </c>
      <c r="P34" s="60" t="str">
        <f t="shared" si="1"/>
        <v/>
      </c>
    </row>
    <row r="35" spans="2:16" x14ac:dyDescent="0.25">
      <c r="B35" s="10"/>
      <c r="C35" s="74"/>
      <c r="D35" s="36"/>
      <c r="E35" s="96" t="s">
        <v>37</v>
      </c>
      <c r="F35" s="96"/>
      <c r="G35" s="96"/>
      <c r="H35" s="97"/>
      <c r="I35" s="79" t="str">
        <f>IFERROR(VLOOKUP(E35,Blad1!$A$3:$C$22,3,0),"")</f>
        <v/>
      </c>
      <c r="J35" s="58" t="str">
        <f>IFERROR(VLOOKUP(E35,Blad1!$A$3:$B$22,2,0),"")</f>
        <v/>
      </c>
      <c r="K35" s="73" t="s">
        <v>37</v>
      </c>
      <c r="L35" s="42" t="str">
        <f t="shared" si="2"/>
        <v/>
      </c>
      <c r="M35" s="49"/>
      <c r="O35" s="59" t="str">
        <f t="shared" si="0"/>
        <v/>
      </c>
      <c r="P35" s="60" t="str">
        <f t="shared" si="1"/>
        <v/>
      </c>
    </row>
    <row r="36" spans="2:16" x14ac:dyDescent="0.25">
      <c r="B36" s="10"/>
      <c r="C36" s="74"/>
      <c r="D36" s="36"/>
      <c r="E36" s="96" t="s">
        <v>37</v>
      </c>
      <c r="F36" s="96"/>
      <c r="G36" s="96"/>
      <c r="H36" s="97"/>
      <c r="I36" s="79" t="str">
        <f>IFERROR(VLOOKUP(E36,Blad1!$A$3:$C$22,3,0),"")</f>
        <v/>
      </c>
      <c r="J36" s="58" t="str">
        <f>IFERROR(VLOOKUP(E36,Blad1!$A$3:$B$22,2,0),"")</f>
        <v/>
      </c>
      <c r="K36" s="73" t="s">
        <v>37</v>
      </c>
      <c r="L36" s="42" t="str">
        <f t="shared" si="2"/>
        <v/>
      </c>
      <c r="M36" s="49"/>
      <c r="O36" s="59" t="str">
        <f t="shared" si="0"/>
        <v/>
      </c>
      <c r="P36" s="60" t="str">
        <f t="shared" si="1"/>
        <v/>
      </c>
    </row>
    <row r="37" spans="2:16" x14ac:dyDescent="0.25">
      <c r="B37" s="10"/>
      <c r="C37" s="74"/>
      <c r="D37" s="36"/>
      <c r="E37" s="96" t="s">
        <v>37</v>
      </c>
      <c r="F37" s="96"/>
      <c r="G37" s="96"/>
      <c r="H37" s="97"/>
      <c r="I37" s="79" t="str">
        <f>IFERROR(VLOOKUP(E37,Blad1!$A$3:$C$22,3,0),"")</f>
        <v/>
      </c>
      <c r="J37" s="58" t="str">
        <f>IFERROR(VLOOKUP(E37,Blad1!$A$3:$B$22,2,0),"")</f>
        <v/>
      </c>
      <c r="K37" s="73" t="s">
        <v>37</v>
      </c>
      <c r="L37" s="42" t="str">
        <f t="shared" si="2"/>
        <v/>
      </c>
      <c r="M37" s="49"/>
      <c r="O37" s="59" t="str">
        <f>IFERROR(L37/P37*100%,"")</f>
        <v/>
      </c>
      <c r="P37" s="60" t="str">
        <f>IFERROR(I37+100%,"")</f>
        <v/>
      </c>
    </row>
    <row r="38" spans="2:16" x14ac:dyDescent="0.25">
      <c r="B38" s="10"/>
      <c r="C38" s="18"/>
      <c r="D38" s="18"/>
      <c r="E38" s="110"/>
      <c r="F38" s="110"/>
      <c r="G38" s="110"/>
      <c r="H38" s="110"/>
      <c r="I38" s="19"/>
      <c r="J38" s="11"/>
      <c r="K38" s="21"/>
      <c r="L38" s="20"/>
      <c r="M38" s="49"/>
      <c r="O38" s="59"/>
    </row>
    <row r="39" spans="2:16" x14ac:dyDescent="0.25">
      <c r="B39" s="16"/>
      <c r="C39" s="11"/>
      <c r="D39" s="11"/>
      <c r="E39" s="11"/>
      <c r="F39" s="37"/>
      <c r="G39" s="11"/>
      <c r="H39" s="11"/>
      <c r="I39" s="11"/>
      <c r="J39" s="37"/>
      <c r="K39" s="37" t="s">
        <v>5</v>
      </c>
      <c r="L39" s="43">
        <f>SUM(L25:L37)</f>
        <v>0</v>
      </c>
      <c r="M39" s="49"/>
      <c r="O39" s="59">
        <f>IFERROR(SUM(O25:O37),"")</f>
        <v>0</v>
      </c>
    </row>
    <row r="40" spans="2:16" x14ac:dyDescent="0.25">
      <c r="B40" s="16"/>
      <c r="C40" s="11"/>
      <c r="D40" s="11"/>
      <c r="E40" s="11"/>
      <c r="F40" s="37"/>
      <c r="G40" s="11"/>
      <c r="H40" s="11"/>
      <c r="I40" s="11"/>
      <c r="J40" s="37"/>
      <c r="K40" s="37" t="s">
        <v>55</v>
      </c>
      <c r="L40" s="77"/>
      <c r="M40" s="49"/>
      <c r="O40" s="62"/>
    </row>
    <row r="41" spans="2:16" x14ac:dyDescent="0.25">
      <c r="B41" s="16"/>
      <c r="C41" s="11"/>
      <c r="D41" s="11"/>
      <c r="E41" s="11"/>
      <c r="F41" s="37"/>
      <c r="G41" s="11"/>
      <c r="H41" s="11"/>
      <c r="I41" s="11"/>
      <c r="J41" s="37"/>
      <c r="K41" s="37" t="s">
        <v>32</v>
      </c>
      <c r="L41" s="43">
        <f>L39*L40</f>
        <v>0</v>
      </c>
      <c r="M41" s="49"/>
      <c r="O41" s="59">
        <f>IFERROR(L41,0)</f>
        <v>0</v>
      </c>
    </row>
    <row r="42" spans="2:16" x14ac:dyDescent="0.25">
      <c r="B42" s="16"/>
      <c r="C42" s="11"/>
      <c r="D42" s="11"/>
      <c r="E42" s="11"/>
      <c r="F42" s="37"/>
      <c r="G42" s="11"/>
      <c r="H42" s="11"/>
      <c r="I42" s="11"/>
      <c r="J42" s="22"/>
      <c r="K42" s="22" t="s">
        <v>6</v>
      </c>
      <c r="L42" s="90">
        <f>L39-L41</f>
        <v>0</v>
      </c>
      <c r="M42" s="49"/>
      <c r="O42" s="59">
        <f>IFERROR(O39-O41,0)</f>
        <v>0</v>
      </c>
    </row>
    <row r="43" spans="2:16" x14ac:dyDescent="0.25">
      <c r="B43" s="16"/>
      <c r="C43" s="11"/>
      <c r="D43" s="11"/>
      <c r="E43" s="23"/>
      <c r="F43" s="23"/>
      <c r="G43" s="23"/>
      <c r="H43" s="11"/>
      <c r="I43" s="11"/>
      <c r="J43" s="38"/>
      <c r="K43" s="38" t="s">
        <v>7</v>
      </c>
      <c r="L43" s="43">
        <f>L42-O42</f>
        <v>0</v>
      </c>
      <c r="M43" s="49"/>
    </row>
    <row r="44" spans="2:16" x14ac:dyDescent="0.25">
      <c r="B44" s="16"/>
      <c r="C44" s="11"/>
      <c r="D44" s="11"/>
      <c r="E44" s="23"/>
      <c r="F44" s="28"/>
      <c r="G44" s="29"/>
      <c r="H44" s="11"/>
      <c r="I44" s="11"/>
      <c r="J44" s="11"/>
      <c r="K44" s="11"/>
      <c r="L44" s="11"/>
      <c r="M44" s="49"/>
    </row>
    <row r="45" spans="2:16" ht="14.4" x14ac:dyDescent="0.3">
      <c r="B45" s="16"/>
      <c r="C45" s="38"/>
      <c r="D45" s="38"/>
      <c r="E45" s="38" t="s">
        <v>19</v>
      </c>
      <c r="F45" s="105"/>
      <c r="G45" s="106"/>
      <c r="H45" s="63"/>
      <c r="I45" s="63"/>
      <c r="J45" s="64"/>
      <c r="K45" s="64"/>
      <c r="L45" s="11"/>
      <c r="M45" s="49"/>
    </row>
    <row r="46" spans="2:16" ht="14.4" x14ac:dyDescent="0.3">
      <c r="B46" s="16"/>
      <c r="C46" s="38"/>
      <c r="D46" s="38"/>
      <c r="E46" s="38" t="s">
        <v>8</v>
      </c>
      <c r="F46" s="107" t="s">
        <v>37</v>
      </c>
      <c r="G46" s="108"/>
      <c r="H46" s="65"/>
      <c r="I46" s="65"/>
      <c r="J46" s="12"/>
      <c r="K46" s="12"/>
      <c r="L46" s="11"/>
      <c r="M46" s="49"/>
    </row>
    <row r="47" spans="2:16" x14ac:dyDescent="0.25">
      <c r="B47" s="16"/>
      <c r="C47" s="38"/>
      <c r="D47" s="38"/>
      <c r="E47" s="38" t="s">
        <v>9</v>
      </c>
      <c r="F47" s="102" t="s">
        <v>22</v>
      </c>
      <c r="G47" s="103"/>
      <c r="H47" s="41" t="s">
        <v>37</v>
      </c>
      <c r="I47" s="12" t="s">
        <v>28</v>
      </c>
      <c r="J47" s="12"/>
      <c r="K47" s="12"/>
      <c r="L47" s="11"/>
      <c r="M47" s="49"/>
    </row>
    <row r="48" spans="2:16" x14ac:dyDescent="0.25">
      <c r="B48" s="16"/>
      <c r="C48" s="13"/>
      <c r="D48" s="13"/>
      <c r="E48" s="13"/>
      <c r="F48" s="109"/>
      <c r="G48" s="109"/>
      <c r="H48" s="109"/>
      <c r="I48" s="109"/>
      <c r="J48" s="109"/>
      <c r="K48" s="66"/>
      <c r="L48" s="11"/>
      <c r="M48" s="49"/>
    </row>
    <row r="49" spans="2:19" ht="14.4" thickBot="1" x14ac:dyDescent="0.3">
      <c r="B49" s="16"/>
      <c r="C49" s="24"/>
      <c r="D49" s="24"/>
      <c r="E49" s="24"/>
      <c r="F49" s="24"/>
      <c r="G49" s="24"/>
      <c r="H49" s="24"/>
      <c r="I49" s="24"/>
      <c r="J49" s="24"/>
      <c r="K49" s="24"/>
      <c r="L49" s="25"/>
      <c r="M49" s="49"/>
    </row>
    <row r="50" spans="2:19" ht="33.75" customHeight="1" thickTop="1" x14ac:dyDescent="0.25">
      <c r="B50" s="27"/>
      <c r="C50" s="101" t="s">
        <v>56</v>
      </c>
      <c r="D50" s="101"/>
      <c r="E50" s="101"/>
      <c r="F50" s="101"/>
      <c r="G50" s="101"/>
      <c r="H50" s="101"/>
      <c r="I50" s="101"/>
      <c r="J50" s="101"/>
      <c r="K50" s="101"/>
      <c r="L50" s="101"/>
      <c r="M50" s="49"/>
    </row>
    <row r="51" spans="2:19" x14ac:dyDescent="0.25">
      <c r="B51" s="67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9"/>
    </row>
    <row r="52" spans="2:19" x14ac:dyDescent="0.25"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</row>
    <row r="53" spans="2:19" ht="15" x14ac:dyDescent="0.25">
      <c r="C53" s="70"/>
      <c r="D53" s="70"/>
      <c r="E53" s="71"/>
      <c r="F53" s="71"/>
      <c r="G53" s="70"/>
      <c r="H53" s="70"/>
      <c r="I53" s="71"/>
      <c r="J53" s="71"/>
      <c r="K53" s="71"/>
      <c r="L53" s="71"/>
      <c r="M53" s="71"/>
      <c r="N53" s="71"/>
      <c r="O53" s="70"/>
      <c r="P53" s="70"/>
      <c r="Q53" s="70"/>
      <c r="R53" s="70"/>
      <c r="S53" s="70"/>
    </row>
    <row r="54" spans="2:19" ht="15" x14ac:dyDescent="0.25">
      <c r="C54" s="70"/>
      <c r="D54" s="70"/>
      <c r="E54" s="71"/>
      <c r="F54" s="71"/>
      <c r="G54" s="70"/>
      <c r="H54" s="70"/>
      <c r="I54" s="71"/>
      <c r="J54" s="71"/>
      <c r="K54" s="71"/>
      <c r="L54" s="71"/>
      <c r="M54" s="71"/>
      <c r="N54" s="71"/>
      <c r="O54" s="70"/>
      <c r="P54" s="70"/>
      <c r="Q54" s="70"/>
      <c r="R54" s="70"/>
      <c r="S54" s="70"/>
    </row>
    <row r="55" spans="2:19" ht="15" x14ac:dyDescent="0.25">
      <c r="C55" s="70"/>
      <c r="D55" s="70"/>
      <c r="E55" s="71"/>
      <c r="F55" s="71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</row>
    <row r="56" spans="2:19" x14ac:dyDescent="0.25"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</row>
    <row r="57" spans="2:19" x14ac:dyDescent="0.25"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</row>
  </sheetData>
  <sheetProtection sheet="1" objects="1" scenarios="1"/>
  <mergeCells count="31">
    <mergeCell ref="F3:I3"/>
    <mergeCell ref="F4:I4"/>
    <mergeCell ref="C10:D10"/>
    <mergeCell ref="B9:D9"/>
    <mergeCell ref="C18:L18"/>
    <mergeCell ref="C19:L19"/>
    <mergeCell ref="C21:L21"/>
    <mergeCell ref="B14:C14"/>
    <mergeCell ref="E6:E7"/>
    <mergeCell ref="E30:H30"/>
    <mergeCell ref="E31:H31"/>
    <mergeCell ref="E25:H25"/>
    <mergeCell ref="E26:H26"/>
    <mergeCell ref="E27:H27"/>
    <mergeCell ref="E28:H28"/>
    <mergeCell ref="E32:H32"/>
    <mergeCell ref="E33:H33"/>
    <mergeCell ref="C16:G16"/>
    <mergeCell ref="E24:H24"/>
    <mergeCell ref="C50:L50"/>
    <mergeCell ref="F47:G47"/>
    <mergeCell ref="C22:G22"/>
    <mergeCell ref="F45:G45"/>
    <mergeCell ref="F46:G46"/>
    <mergeCell ref="F48:J48"/>
    <mergeCell ref="E34:H34"/>
    <mergeCell ref="E35:H35"/>
    <mergeCell ref="E36:H36"/>
    <mergeCell ref="E37:H37"/>
    <mergeCell ref="E38:H38"/>
    <mergeCell ref="E29:H29"/>
  </mergeCells>
  <dataValidations count="1">
    <dataValidation allowBlank="1" showInputMessage="1" sqref="R18" xr:uid="{0CC4697A-59B5-44A1-AF52-F4C3E8E4D32B}"/>
  </dataValidations>
  <pageMargins left="0.7" right="0.7" top="0.75" bottom="0.75" header="0.3" footer="0.3"/>
  <pageSetup paperSize="9" scale="68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3F5D1DF-76E5-4F21-92D0-D72A10CC937B}">
          <x14:formula1>
            <xm:f>'dropdownmenu''s assortiment e.d.'!$C$2:$C$5</xm:f>
          </x14:formula1>
          <xm:sqref>K25:K37</xm:sqref>
        </x14:dataValidation>
        <x14:dataValidation type="list" allowBlank="1" showInputMessage="1" showErrorMessage="1" xr:uid="{D50B7F43-69A9-4ECA-8B50-2B8A29D753DE}">
          <x14:formula1>
            <xm:f>'dropdownmenu''s assortiment e.d.'!$D$2:$D$13</xm:f>
          </x14:formula1>
          <xm:sqref>L40</xm:sqref>
        </x14:dataValidation>
        <x14:dataValidation type="list" allowBlank="1" showInputMessage="1" showErrorMessage="1" xr:uid="{6ED26AC8-46FE-41E5-A4B4-2B67117CE4C6}">
          <x14:formula1>
            <xm:f>'dropdownmenu''s assortiment e.d.'!$A$1:$A$3</xm:f>
          </x14:formula1>
          <xm:sqref>F46:G46</xm:sqref>
        </x14:dataValidation>
        <x14:dataValidation type="list" allowBlank="1" showInputMessage="1" showErrorMessage="1" xr:uid="{CDACD763-84AD-413F-AE47-29F659DF1093}">
          <x14:formula1>
            <xm:f>'dropdownmenu''s assortiment e.d.'!$B$1:$B$5</xm:f>
          </x14:formula1>
          <xm:sqref>H47</xm:sqref>
        </x14:dataValidation>
        <x14:dataValidation type="list" allowBlank="1" showInputMessage="1" xr:uid="{C945F41E-F0FF-4FF8-814D-65A7C799A69D}">
          <x14:formula1>
            <xm:f>Blad1!$A$4:$A$22</xm:f>
          </x14:formula1>
          <xm:sqref>R27</xm:sqref>
        </x14:dataValidation>
        <x14:dataValidation type="list" allowBlank="1" showInputMessage="1" showErrorMessage="1" xr:uid="{5E84E935-E984-48C8-9325-2B556D3604B1}">
          <x14:formula1>
            <xm:f>Blad1!$A$2:$A$22</xm:f>
          </x14:formula1>
          <xm:sqref>E25:H37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3"/>
  <dimension ref="A1:D38"/>
  <sheetViews>
    <sheetView zoomScaleNormal="100" workbookViewId="0">
      <selection activeCell="B47" sqref="B47"/>
    </sheetView>
  </sheetViews>
  <sheetFormatPr defaultColWidth="9.109375" defaultRowHeight="13.8" x14ac:dyDescent="0.25"/>
  <cols>
    <col min="1" max="1" width="12.33203125" style="30" customWidth="1"/>
    <col min="2" max="2" width="12.44140625" style="30" bestFit="1" customWidth="1"/>
    <col min="3" max="3" width="12" style="88" customWidth="1"/>
    <col min="4" max="4" width="10.5546875" style="30" customWidth="1"/>
    <col min="5" max="16384" width="9.109375" style="1"/>
  </cols>
  <sheetData>
    <row r="1" spans="1:4" s="31" customFormat="1" ht="27.6" x14ac:dyDescent="0.25">
      <c r="A1" s="30" t="s">
        <v>37</v>
      </c>
      <c r="B1" s="30" t="s">
        <v>37</v>
      </c>
      <c r="C1" s="80" t="s">
        <v>16</v>
      </c>
      <c r="D1" s="81" t="s">
        <v>20</v>
      </c>
    </row>
    <row r="2" spans="1:4" ht="14.4" customHeight="1" x14ac:dyDescent="0.25">
      <c r="A2" s="30" t="s">
        <v>10</v>
      </c>
      <c r="B2" s="82" t="s">
        <v>24</v>
      </c>
      <c r="C2" s="83" t="s">
        <v>37</v>
      </c>
      <c r="D2" s="84"/>
    </row>
    <row r="3" spans="1:4" x14ac:dyDescent="0.25">
      <c r="A3" s="30" t="s">
        <v>11</v>
      </c>
      <c r="B3" s="82" t="s">
        <v>25</v>
      </c>
      <c r="C3" s="85">
        <v>0.01</v>
      </c>
      <c r="D3" s="86">
        <v>0.01</v>
      </c>
    </row>
    <row r="4" spans="1:4" x14ac:dyDescent="0.25">
      <c r="B4" s="82" t="s">
        <v>26</v>
      </c>
      <c r="C4" s="85">
        <v>2.5000000000000001E-2</v>
      </c>
      <c r="D4" s="87">
        <v>0.05</v>
      </c>
    </row>
    <row r="5" spans="1:4" x14ac:dyDescent="0.25">
      <c r="B5" s="82" t="s">
        <v>27</v>
      </c>
      <c r="C5" s="85">
        <v>0.1</v>
      </c>
      <c r="D5" s="87">
        <v>0.1</v>
      </c>
    </row>
    <row r="6" spans="1:4" ht="14.4" customHeight="1" x14ac:dyDescent="0.25">
      <c r="C6" s="85"/>
      <c r="D6" s="87">
        <v>0.15</v>
      </c>
    </row>
    <row r="7" spans="1:4" x14ac:dyDescent="0.25">
      <c r="C7" s="85"/>
      <c r="D7" s="87">
        <v>0.2</v>
      </c>
    </row>
    <row r="8" spans="1:4" x14ac:dyDescent="0.25">
      <c r="C8" s="85"/>
      <c r="D8" s="87">
        <v>0.25</v>
      </c>
    </row>
    <row r="9" spans="1:4" x14ac:dyDescent="0.25">
      <c r="C9" s="85"/>
      <c r="D9" s="86">
        <v>0.3</v>
      </c>
    </row>
    <row r="10" spans="1:4" x14ac:dyDescent="0.25">
      <c r="C10" s="85"/>
      <c r="D10" s="86">
        <v>0.35</v>
      </c>
    </row>
    <row r="11" spans="1:4" x14ac:dyDescent="0.25">
      <c r="C11" s="85"/>
      <c r="D11" s="86">
        <v>0.4</v>
      </c>
    </row>
    <row r="12" spans="1:4" x14ac:dyDescent="0.25">
      <c r="C12" s="85"/>
      <c r="D12" s="86">
        <v>0.45</v>
      </c>
    </row>
    <row r="13" spans="1:4" x14ac:dyDescent="0.25">
      <c r="C13" s="85"/>
      <c r="D13" s="86">
        <v>0.5</v>
      </c>
    </row>
    <row r="14" spans="1:4" x14ac:dyDescent="0.25">
      <c r="C14" s="85"/>
      <c r="D14" s="82"/>
    </row>
    <row r="15" spans="1:4" x14ac:dyDescent="0.25">
      <c r="C15" s="85"/>
      <c r="D15" s="82"/>
    </row>
    <row r="16" spans="1:4" x14ac:dyDescent="0.25">
      <c r="C16" s="85"/>
      <c r="D16" s="82"/>
    </row>
    <row r="17" spans="3:4" x14ac:dyDescent="0.25">
      <c r="C17" s="85"/>
      <c r="D17" s="82"/>
    </row>
    <row r="18" spans="3:4" x14ac:dyDescent="0.25">
      <c r="C18" s="85"/>
      <c r="D18" s="82"/>
    </row>
    <row r="19" spans="3:4" x14ac:dyDescent="0.25">
      <c r="C19" s="85"/>
      <c r="D19" s="82"/>
    </row>
    <row r="20" spans="3:4" x14ac:dyDescent="0.25">
      <c r="C20" s="85"/>
      <c r="D20" s="82"/>
    </row>
    <row r="21" spans="3:4" x14ac:dyDescent="0.25">
      <c r="C21" s="85"/>
      <c r="D21" s="82"/>
    </row>
    <row r="22" spans="3:4" x14ac:dyDescent="0.25">
      <c r="C22" s="85"/>
      <c r="D22" s="82"/>
    </row>
    <row r="23" spans="3:4" x14ac:dyDescent="0.25">
      <c r="C23" s="85"/>
      <c r="D23" s="82"/>
    </row>
    <row r="24" spans="3:4" x14ac:dyDescent="0.25">
      <c r="C24" s="85"/>
      <c r="D24" s="82"/>
    </row>
    <row r="25" spans="3:4" x14ac:dyDescent="0.25">
      <c r="C25" s="85"/>
      <c r="D25" s="82"/>
    </row>
    <row r="26" spans="3:4" x14ac:dyDescent="0.25">
      <c r="C26" s="85"/>
      <c r="D26" s="82"/>
    </row>
    <row r="27" spans="3:4" x14ac:dyDescent="0.25">
      <c r="C27" s="85"/>
      <c r="D27" s="82"/>
    </row>
    <row r="28" spans="3:4" x14ac:dyDescent="0.25">
      <c r="C28" s="85"/>
      <c r="D28" s="82"/>
    </row>
    <row r="29" spans="3:4" x14ac:dyDescent="0.25">
      <c r="C29" s="85"/>
      <c r="D29" s="82"/>
    </row>
    <row r="30" spans="3:4" x14ac:dyDescent="0.25">
      <c r="C30" s="85"/>
      <c r="D30" s="82"/>
    </row>
    <row r="31" spans="3:4" x14ac:dyDescent="0.25">
      <c r="C31" s="85"/>
      <c r="D31" s="82"/>
    </row>
    <row r="32" spans="3:4" x14ac:dyDescent="0.25">
      <c r="C32" s="85"/>
      <c r="D32" s="82"/>
    </row>
    <row r="33" spans="3:4" x14ac:dyDescent="0.25">
      <c r="C33" s="85"/>
      <c r="D33" s="82"/>
    </row>
    <row r="34" spans="3:4" x14ac:dyDescent="0.25">
      <c r="C34" s="85"/>
      <c r="D34" s="82"/>
    </row>
    <row r="35" spans="3:4" x14ac:dyDescent="0.25">
      <c r="C35" s="85"/>
      <c r="D35" s="82"/>
    </row>
    <row r="36" spans="3:4" x14ac:dyDescent="0.25">
      <c r="C36" s="85"/>
      <c r="D36" s="82"/>
    </row>
    <row r="37" spans="3:4" x14ac:dyDescent="0.25">
      <c r="C37" s="85"/>
      <c r="D37" s="82"/>
    </row>
    <row r="38" spans="3:4" x14ac:dyDescent="0.25">
      <c r="C38" s="85"/>
      <c r="D38" s="82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D5001-C76B-4302-8406-0504539E728B}">
  <sheetPr codeName="Blad4"/>
  <dimension ref="A1:C22"/>
  <sheetViews>
    <sheetView workbookViewId="0">
      <selection activeCell="A17" sqref="A17"/>
    </sheetView>
  </sheetViews>
  <sheetFormatPr defaultRowHeight="14.4" x14ac:dyDescent="0.3"/>
  <cols>
    <col min="1" max="1" width="55.88671875" bestFit="1" customWidth="1"/>
    <col min="2" max="2" width="7.88671875" bestFit="1" customWidth="1"/>
  </cols>
  <sheetData>
    <row r="1" spans="1:3" ht="28.8" x14ac:dyDescent="0.3">
      <c r="A1" s="32"/>
      <c r="B1" s="2" t="s">
        <v>30</v>
      </c>
      <c r="C1" s="39" t="s">
        <v>12</v>
      </c>
    </row>
    <row r="2" spans="1:3" x14ac:dyDescent="0.3">
      <c r="A2" s="33" t="s">
        <v>37</v>
      </c>
      <c r="B2" s="2"/>
      <c r="C2" s="39"/>
    </row>
    <row r="3" spans="1:3" x14ac:dyDescent="0.3">
      <c r="A3" s="35" t="s">
        <v>29</v>
      </c>
      <c r="B3" s="34">
        <v>8.17</v>
      </c>
      <c r="C3" s="40">
        <v>0.21</v>
      </c>
    </row>
    <row r="4" spans="1:3" x14ac:dyDescent="0.3">
      <c r="A4" s="35" t="s">
        <v>51</v>
      </c>
      <c r="B4" s="34">
        <v>6.85</v>
      </c>
      <c r="C4" s="40">
        <v>0.09</v>
      </c>
    </row>
    <row r="5" spans="1:3" x14ac:dyDescent="0.3">
      <c r="A5" s="35" t="s">
        <v>52</v>
      </c>
      <c r="B5" s="34">
        <v>6.85</v>
      </c>
      <c r="C5" s="40">
        <v>0.09</v>
      </c>
    </row>
    <row r="6" spans="1:3" x14ac:dyDescent="0.3">
      <c r="A6" s="35" t="s">
        <v>53</v>
      </c>
      <c r="B6" s="34">
        <v>6.85</v>
      </c>
      <c r="C6" s="40">
        <v>0.09</v>
      </c>
    </row>
    <row r="7" spans="1:3" x14ac:dyDescent="0.3">
      <c r="A7" s="35" t="s">
        <v>54</v>
      </c>
      <c r="B7" s="34">
        <v>6.85</v>
      </c>
      <c r="C7" s="40">
        <v>0.09</v>
      </c>
    </row>
    <row r="8" spans="1:3" x14ac:dyDescent="0.3">
      <c r="A8" s="35" t="s">
        <v>38</v>
      </c>
      <c r="B8" s="34">
        <v>6.49</v>
      </c>
      <c r="C8" s="40">
        <v>0.21</v>
      </c>
    </row>
    <row r="9" spans="1:3" x14ac:dyDescent="0.3">
      <c r="A9" s="35" t="s">
        <v>39</v>
      </c>
      <c r="B9" s="34">
        <v>13.95</v>
      </c>
      <c r="C9" s="40">
        <v>0.21</v>
      </c>
    </row>
    <row r="10" spans="1:3" x14ac:dyDescent="0.3">
      <c r="A10" s="35" t="s">
        <v>40</v>
      </c>
      <c r="B10" s="34">
        <v>2.09</v>
      </c>
      <c r="C10" s="40">
        <v>0.21</v>
      </c>
    </row>
    <row r="11" spans="1:3" x14ac:dyDescent="0.3">
      <c r="A11" s="35" t="s">
        <v>41</v>
      </c>
      <c r="B11" s="34">
        <v>2.09</v>
      </c>
      <c r="C11" s="40">
        <v>0.21</v>
      </c>
    </row>
    <row r="12" spans="1:3" x14ac:dyDescent="0.3">
      <c r="A12" s="35" t="s">
        <v>42</v>
      </c>
      <c r="B12" s="34">
        <v>7.95</v>
      </c>
      <c r="C12" s="40">
        <v>0.21</v>
      </c>
    </row>
    <row r="13" spans="1:3" x14ac:dyDescent="0.3">
      <c r="A13" s="35" t="s">
        <v>43</v>
      </c>
      <c r="B13" s="34">
        <v>6.99</v>
      </c>
      <c r="C13" s="40">
        <v>0.21</v>
      </c>
    </row>
    <row r="14" spans="1:3" x14ac:dyDescent="0.3">
      <c r="A14" s="35" t="s">
        <v>44</v>
      </c>
      <c r="B14" s="34">
        <v>6.99</v>
      </c>
      <c r="C14" s="40">
        <v>0.21</v>
      </c>
    </row>
    <row r="15" spans="1:3" x14ac:dyDescent="0.3">
      <c r="A15" s="35" t="s">
        <v>45</v>
      </c>
      <c r="B15" s="34">
        <v>6.99</v>
      </c>
      <c r="C15" s="40">
        <v>0.21</v>
      </c>
    </row>
    <row r="16" spans="1:3" x14ac:dyDescent="0.3">
      <c r="A16" s="35" t="s">
        <v>46</v>
      </c>
      <c r="B16" s="34">
        <v>6.99</v>
      </c>
      <c r="C16" s="40">
        <v>0.21</v>
      </c>
    </row>
    <row r="17" spans="1:3" x14ac:dyDescent="0.3">
      <c r="A17" s="35" t="s">
        <v>57</v>
      </c>
      <c r="B17" s="34">
        <v>6.99</v>
      </c>
      <c r="C17" s="40">
        <v>0.21</v>
      </c>
    </row>
    <row r="18" spans="1:3" x14ac:dyDescent="0.3">
      <c r="A18" s="35" t="s">
        <v>47</v>
      </c>
      <c r="B18" s="34">
        <v>6.99</v>
      </c>
      <c r="C18" s="40">
        <v>0.21</v>
      </c>
    </row>
    <row r="19" spans="1:3" x14ac:dyDescent="0.3">
      <c r="A19" s="35" t="s">
        <v>48</v>
      </c>
      <c r="B19" s="34">
        <v>6.99</v>
      </c>
      <c r="C19" s="40">
        <v>0.21</v>
      </c>
    </row>
    <row r="20" spans="1:3" x14ac:dyDescent="0.3">
      <c r="A20" s="35" t="s">
        <v>49</v>
      </c>
      <c r="B20" s="34">
        <v>6.99</v>
      </c>
      <c r="C20" s="40">
        <v>0.21</v>
      </c>
    </row>
    <row r="21" spans="1:3" x14ac:dyDescent="0.3">
      <c r="A21" s="35" t="s">
        <v>50</v>
      </c>
      <c r="B21" s="34">
        <v>9.7899999999999991</v>
      </c>
      <c r="C21" s="40">
        <v>0.21</v>
      </c>
    </row>
    <row r="22" spans="1:3" x14ac:dyDescent="0.3">
      <c r="A22" s="35" t="s">
        <v>31</v>
      </c>
      <c r="B22" s="34">
        <v>5.78</v>
      </c>
      <c r="C22" s="40">
        <v>0.21</v>
      </c>
    </row>
  </sheetData>
  <sortState xmlns:xlrd2="http://schemas.microsoft.com/office/spreadsheetml/2017/richdata2" ref="A4:B23">
    <sortCondition ref="A4:A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>
      <Value>BB</Value>
      <Value>BB-KB</Value>
      <Value>KB</Value>
    </Niveau>
    <Status xmlns="60269355-9bfd-4b24-a9e7-07dad061236f">Concept</Status>
    <Datum_x0020_overleg xmlns="60269355-9bfd-4b24-a9e7-07dad061236f">2021-12-02T23:00:00+00:00</Datum_x0020_overleg>
    <Deelattribuut xmlns="60269355-9bfd-4b24-a9e7-07dad061236f" xsi:nil="true"/>
    <Naam_x0020_constructeur xmlns="60269355-9bfd-4b24-a9e7-07dad061236f">
      <UserInfo>
        <DisplayName>01c.brand</DisplayName>
        <AccountId>2805</AccountId>
        <AccountType/>
      </UserInfo>
    </Naam_x0020_constructeur>
    <Ronde xmlns="60269355-9bfd-4b24-a9e7-07dad061236f">2</Ronde>
    <Itemcode xmlns="60269355-9bfd-4b24-a9e7-07dad061236f" xsi:nil="true"/>
    <Naam_x0020_toetsdeskundige xmlns="60269355-9bfd-4b24-a9e7-07dad061236f">
      <UserInfo>
        <DisplayName>(EmailAddress) Annetta.Kurvink@cito.nl</DisplayName>
        <AccountId>1796</AccountId>
        <AccountType/>
      </UserInfo>
    </Naam_x0020_toetsdeskundige>
    <Examenjaar_x0020__x002f__x0020_Afnameperiode xmlns="77055abb-f0ad-477e-9b0e-9b11a708b502">2023</Examenjaar_x0020__x002f__x0020_Afnameperiode>
    <Examenjaar_x002f_Afnameperiode xmlns="60269355-9bfd-4b24-a9e7-07dad061236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5" ma:contentTypeDescription="Opgaven" ma:contentTypeScope="" ma:versionID="fbbafdafe60271ff9cd882d7da202051">
  <xsd:schema xmlns:xsd="http://www.w3.org/2001/XMLSchema" xmlns:xs="http://www.w3.org/2001/XMLSchema" xmlns:p="http://schemas.microsoft.com/office/2006/metadata/properties" xmlns:ns2="60269355-9bfd-4b24-a9e7-07dad061236f" xmlns:ns3="77055abb-f0ad-477e-9b0e-9b11a708b502" targetNamespace="http://schemas.microsoft.com/office/2006/metadata/properties" ma:root="true" ma:fieldsID="0f7451418ffd7fca0f67f484c4185dbc" ns2:_="" ns3:_="">
    <xsd:import namespace="60269355-9bfd-4b24-a9e7-07dad061236f"/>
    <xsd:import namespace="77055abb-f0ad-477e-9b0e-9b11a708b50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Examenjaar_x0020__x002f__x0020_Afnameperiod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55abb-f0ad-477e-9b0e-9b11a708b502" elementFormDefault="qualified">
    <xsd:import namespace="http://schemas.microsoft.com/office/2006/documentManagement/types"/>
    <xsd:import namespace="http://schemas.microsoft.com/office/infopath/2007/PartnerControls"/>
    <xsd:element name="Examenjaar_x0020__x002f__x0020_Afnameperiode" ma:index="18" nillable="true" ma:displayName="Examenjaar / Afnameperiode" ma:format="Dropdown" ma:internalName="Examenjaar_x0020__x002F__x0020_Afnameperiod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</xsd:restriction>
      </xsd:simpleType>
    </xsd:element>
    <xsd:element name="SharedWithUsers" ma:index="19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CC4423-C089-4603-99D8-984A6D00F09F}">
  <ds:schemaRefs>
    <ds:schemaRef ds:uri="60269355-9bfd-4b24-a9e7-07dad061236f"/>
    <ds:schemaRef ds:uri="http://purl.org/dc/elements/1.1/"/>
    <ds:schemaRef ds:uri="77055abb-f0ad-477e-9b0e-9b11a708b502"/>
    <ds:schemaRef ds:uri="http://schemas.microsoft.com/office/infopath/2007/PartnerControls"/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AF9E45E-0897-4823-BAAB-0725EB2D2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4C60E7-0D72-4E1F-8230-B56E855CBE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77055abb-f0ad-477e-9b0e-9b11a708b5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KB-rood Offerte</vt:lpstr>
      <vt:lpstr>dropdownmenu's assortiment e.d.</vt:lpstr>
      <vt:lpstr>Blad1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Annetta Kurvink</dc:creator>
  <cp:lastModifiedBy>Hasan Sahin</cp:lastModifiedBy>
  <cp:lastPrinted>2022-07-14T12:45:09Z</cp:lastPrinted>
  <dcterms:created xsi:type="dcterms:W3CDTF">2022-03-03T18:06:32Z</dcterms:created>
  <dcterms:modified xsi:type="dcterms:W3CDTF">2022-10-19T06:32:18Z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